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330" yWindow="150" windowWidth="26355" windowHeight="12210" tabRatio="738"/>
  </bookViews>
  <sheets>
    <sheet name="07_09_2013" sheetId="11" r:id="rId1"/>
    <sheet name="07_09_2014" sheetId="12" r:id="rId2"/>
    <sheet name="07_09_2015" sheetId="13" r:id="rId3"/>
    <sheet name="07_09_2016" sheetId="14" r:id="rId4"/>
    <sheet name="07_09_2017" sheetId="17" r:id="rId5"/>
    <sheet name="07_09_2018" sheetId="16" r:id="rId6"/>
    <sheet name="07_09_2020" sheetId="15" r:id="rId7"/>
    <sheet name="07_09_2021" sheetId="18" r:id="rId8"/>
    <sheet name="07_09_2022" sheetId="19" r:id="rId9"/>
    <sheet name="07_09_2022-2023" sheetId="20" r:id="rId10"/>
  </sheets>
  <definedNames>
    <definedName name="_Regression_Int" localSheetId="0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</definedNames>
  <calcPr calcId="162913"/>
</workbook>
</file>

<file path=xl/calcChain.xml><?xml version="1.0" encoding="utf-8"?>
<calcChain xmlns="http://schemas.openxmlformats.org/spreadsheetml/2006/main">
  <c r="C21" i="20" l="1"/>
  <c r="E21" i="20"/>
  <c r="G21" i="20"/>
  <c r="I21" i="20"/>
  <c r="K21" i="20"/>
  <c r="M21" i="20"/>
  <c r="C23" i="20"/>
  <c r="E23" i="20"/>
  <c r="G23" i="20"/>
  <c r="I23" i="20"/>
  <c r="C24" i="20"/>
  <c r="E24" i="20"/>
  <c r="G24" i="20"/>
  <c r="I24" i="20"/>
  <c r="C10" i="16" l="1"/>
  <c r="E10" i="16"/>
  <c r="G10" i="16"/>
  <c r="I10" i="16"/>
  <c r="K10" i="16"/>
  <c r="C12" i="16"/>
  <c r="E12" i="16"/>
  <c r="G12" i="16"/>
  <c r="I12" i="16"/>
  <c r="C13" i="16"/>
  <c r="E13" i="16"/>
  <c r="G13" i="16"/>
  <c r="I13" i="16"/>
  <c r="C22" i="16"/>
  <c r="E22" i="16"/>
  <c r="G22" i="16"/>
  <c r="I22" i="16"/>
  <c r="K22" i="16"/>
  <c r="C24" i="16"/>
  <c r="E24" i="16"/>
  <c r="G24" i="16"/>
  <c r="I24" i="16"/>
  <c r="C25" i="16"/>
  <c r="E25" i="16"/>
  <c r="G25" i="16"/>
  <c r="I25" i="16"/>
  <c r="C10" i="14"/>
  <c r="E10" i="14"/>
  <c r="G10" i="14"/>
  <c r="I10" i="14"/>
  <c r="K10" i="14"/>
  <c r="C12" i="14"/>
  <c r="E12" i="14"/>
  <c r="G12" i="14"/>
  <c r="I12" i="14"/>
  <c r="C13" i="14"/>
  <c r="E13" i="14"/>
  <c r="G13" i="14"/>
  <c r="I13" i="14"/>
  <c r="C22" i="14"/>
  <c r="E22" i="14"/>
  <c r="G22" i="14"/>
  <c r="I22" i="14"/>
  <c r="K22" i="14"/>
  <c r="C24" i="14"/>
  <c r="E24" i="14"/>
  <c r="G24" i="14"/>
  <c r="I24" i="14"/>
  <c r="C25" i="14"/>
  <c r="E25" i="14"/>
  <c r="G25" i="14"/>
  <c r="I25" i="14"/>
  <c r="I27" i="13"/>
  <c r="G27" i="13"/>
  <c r="E27" i="13"/>
  <c r="C27" i="13"/>
  <c r="I26" i="13"/>
  <c r="G26" i="13"/>
  <c r="E26" i="13"/>
  <c r="C26" i="13"/>
  <c r="K23" i="13"/>
  <c r="I23" i="13"/>
  <c r="G23" i="13"/>
  <c r="E23" i="13"/>
  <c r="C23" i="13"/>
  <c r="I14" i="13"/>
  <c r="G14" i="13"/>
  <c r="E14" i="13"/>
  <c r="C14" i="13"/>
  <c r="I13" i="13"/>
  <c r="G13" i="13"/>
  <c r="E13" i="13"/>
  <c r="C13" i="13"/>
  <c r="K10" i="13"/>
  <c r="I10" i="13"/>
  <c r="G10" i="13"/>
  <c r="E10" i="13"/>
  <c r="C10" i="13"/>
  <c r="B10" i="12"/>
  <c r="C13" i="12" s="1"/>
  <c r="C10" i="12"/>
  <c r="E10" i="12"/>
  <c r="G10" i="12"/>
  <c r="I10" i="12"/>
  <c r="K10" i="12"/>
  <c r="E13" i="12"/>
  <c r="G13" i="12"/>
  <c r="I13" i="12"/>
  <c r="E14" i="12"/>
  <c r="G14" i="12"/>
  <c r="I14" i="12"/>
  <c r="B17" i="12"/>
  <c r="C23" i="12"/>
  <c r="E23" i="12"/>
  <c r="G23" i="12"/>
  <c r="I23" i="12"/>
  <c r="K23" i="12"/>
  <c r="C26" i="12"/>
  <c r="E26" i="12"/>
  <c r="G26" i="12"/>
  <c r="I26" i="12"/>
  <c r="C27" i="12"/>
  <c r="E27" i="12"/>
  <c r="G27" i="12"/>
  <c r="I27" i="12"/>
  <c r="C10" i="11"/>
  <c r="E10" i="11"/>
  <c r="G10" i="11"/>
  <c r="I10" i="11"/>
  <c r="K10" i="11"/>
  <c r="C13" i="11"/>
  <c r="E13" i="11"/>
  <c r="G13" i="11"/>
  <c r="I13" i="11"/>
  <c r="C14" i="11"/>
  <c r="E14" i="11"/>
  <c r="G14" i="11"/>
  <c r="I14" i="11"/>
  <c r="B17" i="11"/>
  <c r="B23" i="11"/>
  <c r="C23" i="11"/>
  <c r="E23" i="11"/>
  <c r="G23" i="11"/>
  <c r="I23" i="11"/>
  <c r="K23" i="11"/>
  <c r="C26" i="11"/>
  <c r="E26" i="11"/>
  <c r="G26" i="11"/>
  <c r="I26" i="11"/>
  <c r="C27" i="11"/>
  <c r="E27" i="11"/>
  <c r="G27" i="11"/>
  <c r="I27" i="11"/>
  <c r="B30" i="11"/>
  <c r="C14" i="12" l="1"/>
</calcChain>
</file>

<file path=xl/sharedStrings.xml><?xml version="1.0" encoding="utf-8"?>
<sst xmlns="http://schemas.openxmlformats.org/spreadsheetml/2006/main" count="1386" uniqueCount="84">
  <si>
    <t>Art der Maßnahme</t>
  </si>
  <si>
    <t>Kindergärten</t>
  </si>
  <si>
    <t>Grundschulen</t>
  </si>
  <si>
    <t>in %</t>
  </si>
  <si>
    <t>Fluoridierung:</t>
  </si>
  <si>
    <t xml:space="preserve">  Tabletten</t>
  </si>
  <si>
    <t>Dokumentation der Prophylaxe-Maßnahmen</t>
  </si>
  <si>
    <r>
      <t>Zahl der durch</t>
    </r>
    <r>
      <rPr>
        <sz val="9"/>
        <rFont val="Arial"/>
        <family val="2"/>
      </rPr>
      <t xml:space="preserve"> Prophylaxemaß-</t>
    </r>
    <r>
      <rPr>
        <u/>
        <sz val="9"/>
        <rFont val="Arial"/>
        <family val="2"/>
      </rPr>
      <t xml:space="preserve">
</t>
    </r>
    <r>
      <rPr>
        <sz val="9"/>
        <rFont val="Arial"/>
        <family val="2"/>
      </rPr>
      <t xml:space="preserve">  nahmen</t>
    </r>
    <r>
      <rPr>
        <sz val="9"/>
        <rFont val="Arial"/>
        <family val="2"/>
      </rPr>
      <t xml:space="preserve"> erreichten Kinder 
  insgesamt </t>
    </r>
  </si>
  <si>
    <t>_____</t>
  </si>
  <si>
    <t>x</t>
  </si>
  <si>
    <t>Weiterführende Schulen</t>
  </si>
  <si>
    <t>Sonderschulen/
Fördereinrich-
tungen</t>
  </si>
  <si>
    <t>Tagespflege</t>
  </si>
  <si>
    <t>ins-
gesamt</t>
  </si>
  <si>
    <t>-</t>
  </si>
  <si>
    <r>
      <t xml:space="preserve">Schulung Tagepflegekräfte </t>
    </r>
    <r>
      <rPr>
        <vertAlign val="superscript"/>
        <sz val="9"/>
        <rFont val="Arial"/>
        <family val="2"/>
      </rPr>
      <t>4)</t>
    </r>
  </si>
  <si>
    <t xml:space="preserve">Datenquelle: Landesarbeitsgemeinschaft für Jugendzahnpflege des Freistaates Sachsen e.V. </t>
  </si>
  <si>
    <t xml:space="preserve">3) Praxisbesuche und Fortbildung der Lehrer und Erzieher werden durch die LAGZ nicht erfasst   </t>
  </si>
  <si>
    <t>1) Die erreichten Kinder mit Lack u. Gelee/Lösung - Fluoridierungen ergeben sich aus der Summe von jeweils 3 GP-Impulsen.</t>
  </si>
  <si>
    <r>
      <t>Fortbildungen der Erzieher/
  Lehrer</t>
    </r>
    <r>
      <rPr>
        <vertAlign val="superscript"/>
        <sz val="9"/>
        <rFont val="Arial"/>
        <family val="2"/>
      </rPr>
      <t>3)</t>
    </r>
  </si>
  <si>
    <r>
      <t>Praxisbesuche</t>
    </r>
    <r>
      <rPr>
        <vertAlign val="superscript"/>
        <sz val="9"/>
        <rFont val="Arial"/>
        <family val="2"/>
      </rPr>
      <t>3)</t>
    </r>
  </si>
  <si>
    <r>
      <t xml:space="preserve">Elternabende </t>
    </r>
    <r>
      <rPr>
        <vertAlign val="superscript"/>
        <sz val="9"/>
        <rFont val="Arial"/>
        <family val="2"/>
      </rPr>
      <t>2)</t>
    </r>
  </si>
  <si>
    <t>Anzahl der durchgeführten Informationsveranstaltungen
im Schuljahr 2012/2013</t>
  </si>
  <si>
    <r>
      <t xml:space="preserve">  Fluorid-Lacke </t>
    </r>
    <r>
      <rPr>
        <vertAlign val="superscript"/>
        <sz val="9"/>
        <rFont val="Arial"/>
        <family val="2"/>
      </rPr>
      <t>1)</t>
    </r>
  </si>
  <si>
    <r>
      <t xml:space="preserve">  Fluorid-Gelee/-Lösung </t>
    </r>
    <r>
      <rPr>
        <vertAlign val="superscript"/>
        <sz val="9"/>
        <rFont val="Arial"/>
        <family val="2"/>
      </rPr>
      <t>1)</t>
    </r>
  </si>
  <si>
    <r>
      <t>Zahl der durch</t>
    </r>
    <r>
      <rPr>
        <sz val="9"/>
        <rFont val="Arial"/>
        <family val="2"/>
      </rPr>
      <t xml:space="preserve"> Prophylaxemaß-</t>
    </r>
    <r>
      <rPr>
        <u/>
        <sz val="9"/>
        <rFont val="Arial"/>
        <family val="2"/>
      </rPr>
      <t xml:space="preserve">
</t>
    </r>
    <r>
      <rPr>
        <sz val="9"/>
        <rFont val="Arial"/>
        <family val="2"/>
      </rPr>
      <t xml:space="preserve">  nahmen</t>
    </r>
    <r>
      <rPr>
        <sz val="9"/>
        <rFont val="Arial"/>
        <family val="2"/>
      </rPr>
      <t xml:space="preserve"> erreichten Kinder 
  insgesamt </t>
    </r>
  </si>
  <si>
    <t>Anzahl der durch einzelne Maßnahmen erreichten Kinder 
im Schuljahr 2012/2013</t>
  </si>
  <si>
    <r>
      <t xml:space="preserve">2) SJ 2012/2013 +18 und </t>
    </r>
    <r>
      <rPr>
        <u/>
        <sz val="8"/>
        <rFont val="Arial"/>
        <family val="2"/>
      </rPr>
      <t xml:space="preserve">SJ 2013/2014 +20 </t>
    </r>
    <r>
      <rPr>
        <sz val="8"/>
        <rFont val="Arial"/>
        <family val="2"/>
      </rPr>
      <t xml:space="preserve">weitere Elternabende durch den ÖGD im Rahmen der Pflichtaufgaben    </t>
    </r>
  </si>
  <si>
    <t>Anzahl der durchgeführten Informationsveranstaltungen
im Schuljahr 2013/2014</t>
  </si>
  <si>
    <t>Anzahl der durch einzelne Maßnahmen erreichten Kinder 
im Schuljahr 2013/2014</t>
  </si>
  <si>
    <t>4) Betreuuung Tagespflege: SJ 2012/2013=19 Schulungen/145 erreichte Tagespflegepersonen; 
     SJ 2013/2014=37 Schulungen/375 err. Tagespflegepersonen</t>
  </si>
  <si>
    <t>4) Betreuuung Tagespflege: SJ 2013/2014=37 Schulungen/375 erreichte Tagespflegepersonen; SJ 2014/2015=22 
    Schulungen/181 err. Tagespflegepersonen</t>
  </si>
  <si>
    <t xml:space="preserve">2) SJ 2013/2014 +20 und SJ 2014/2015 +20 weitere Elternabende durch den ÖGD im Rahmen der Pflichtaufgaben    </t>
  </si>
  <si>
    <t>Anzahl der durchgeführten Informationsveranstaltungen
im Schuljahr 2014/2015</t>
  </si>
  <si>
    <t>Anzahl der durch einzelne Maßnahmen erreichten Kinder 
im Schuljahr 2014/2015</t>
  </si>
  <si>
    <r>
      <t>Zahl der durch</t>
    </r>
    <r>
      <rPr>
        <sz val="9"/>
        <rFont val="Arial"/>
        <family val="2"/>
      </rPr>
      <t xml:space="preserve"> Prophylaxemaß-</t>
    </r>
    <r>
      <rPr>
        <u/>
        <sz val="9"/>
        <rFont val="Arial"/>
        <family val="2"/>
      </rPr>
      <t xml:space="preserve">
</t>
    </r>
    <r>
      <rPr>
        <sz val="9"/>
        <rFont val="Arial"/>
        <family val="2"/>
      </rPr>
      <t xml:space="preserve">  nahmen</t>
    </r>
    <r>
      <rPr>
        <sz val="9"/>
        <rFont val="Arial"/>
        <family val="2"/>
      </rPr>
      <t xml:space="preserve"> erreichten Kinder 
  insgesamt </t>
    </r>
  </si>
  <si>
    <r>
      <t xml:space="preserve">  Fluorid-Gelee/-Lösung </t>
    </r>
    <r>
      <rPr>
        <vertAlign val="superscript"/>
        <sz val="9"/>
        <rFont val="Arial"/>
        <family val="2"/>
      </rPr>
      <t>1)</t>
    </r>
  </si>
  <si>
    <r>
      <t xml:space="preserve">  Fluorid-Lacke </t>
    </r>
    <r>
      <rPr>
        <vertAlign val="superscript"/>
        <sz val="9"/>
        <rFont val="Arial"/>
        <family val="2"/>
      </rPr>
      <t>1)</t>
    </r>
  </si>
  <si>
    <r>
      <t xml:space="preserve">Elternabende </t>
    </r>
    <r>
      <rPr>
        <vertAlign val="superscript"/>
        <sz val="9"/>
        <rFont val="Arial"/>
        <family val="2"/>
      </rPr>
      <t>2)</t>
    </r>
  </si>
  <si>
    <r>
      <t>Praxisbesuche</t>
    </r>
    <r>
      <rPr>
        <vertAlign val="superscript"/>
        <sz val="9"/>
        <rFont val="Arial"/>
        <family val="2"/>
      </rPr>
      <t>3)</t>
    </r>
  </si>
  <si>
    <r>
      <t>Fortbildungen der Erzieher/
  Lehrer</t>
    </r>
    <r>
      <rPr>
        <vertAlign val="superscript"/>
        <sz val="9"/>
        <rFont val="Arial"/>
        <family val="2"/>
      </rPr>
      <t>3)</t>
    </r>
  </si>
  <si>
    <r>
      <t xml:space="preserve">Schulung Tagepflegekräfte </t>
    </r>
    <r>
      <rPr>
        <vertAlign val="superscript"/>
        <sz val="9"/>
        <rFont val="Arial"/>
        <family val="2"/>
      </rPr>
      <t>4)</t>
    </r>
  </si>
  <si>
    <t>Anzahl der durch einzelne Maßnahmen erreichten Kinder 
im Schuljahr 2015/2016</t>
  </si>
  <si>
    <t>Anzahl der durchgeführten Informationsveranstaltungen
im Schuljahr 2015/2016</t>
  </si>
  <si>
    <t xml:space="preserve">2) SJ 2014/2015 +20 und SJ 2015/2016 +19 weitere Elternabende durch den ÖGD im Rahmen der Pflichtaufgaben    </t>
  </si>
  <si>
    <t>4) Betreuuung Tagespflege: SJ 2014/2015=22 Schulungen/181 erreichte Tagespflegepersonen; SJ 2015/2016=33 
    Schulungen/296 err. Tagespflegepersonen</t>
  </si>
  <si>
    <r>
      <t xml:space="preserve">4) Betreuuung Tagespflege: SJ 2015/2016 = 33 Schulungen/296 erreichte Tagespflegepersonen; SJ 2016/2017 </t>
    </r>
    <r>
      <rPr>
        <b/>
        <sz val="8"/>
        <rFont val="Arial"/>
        <family val="2"/>
      </rPr>
      <t xml:space="preserve">= 31 </t>
    </r>
    <r>
      <rPr>
        <sz val="8"/>
        <rFont val="Arial"/>
        <family val="2"/>
      </rPr>
      <t xml:space="preserve">
    Schulungen/</t>
    </r>
    <r>
      <rPr>
        <b/>
        <sz val="8"/>
        <rFont val="Arial"/>
        <family val="2"/>
      </rPr>
      <t>273</t>
    </r>
    <r>
      <rPr>
        <sz val="8"/>
        <rFont val="Arial"/>
        <family val="2"/>
      </rPr>
      <t xml:space="preserve"> err. Tagespflegepersonen</t>
    </r>
  </si>
  <si>
    <r>
      <t xml:space="preserve">2) SJ 2015/2016 +19 und SJ 2016/2017 </t>
    </r>
    <r>
      <rPr>
        <b/>
        <sz val="8"/>
        <rFont val="Arial"/>
        <family val="2"/>
      </rPr>
      <t>+22</t>
    </r>
    <r>
      <rPr>
        <sz val="8"/>
        <rFont val="Arial"/>
        <family val="2"/>
      </rPr>
      <t xml:space="preserve"> weitere Elternabende durch den ÖGD im Rahmen der Pflichtaufgaben    </t>
    </r>
  </si>
  <si>
    <t xml:space="preserve">1) Anzahl der Impulse mit Fluoridlack u. Gelee/Lösung </t>
  </si>
  <si>
    <t>Anzahl der durchgeführten Informationsveranstaltungen
im Schuljahr 2016/2017</t>
  </si>
  <si>
    <t>Anzahl der durch einzelne Maßnahmen erreichten Kinder 
im Schuljahr 2016/2017</t>
  </si>
  <si>
    <t>Hebammen- 
schulen/
Hebammen</t>
  </si>
  <si>
    <t>Anzahl der durch einzelne Maßnahmen erreichten Kinder 
im Schuljahr 2018/2019</t>
  </si>
  <si>
    <t>Anzahl der durchgeführten Informationsveranstaltungen
im Schuljahr 2018/2019</t>
  </si>
  <si>
    <t>Anzahl der durch einzelne Maßnahmen erreichten Kinder 
im Schuljahr 2019/2020</t>
  </si>
  <si>
    <t>Anzahl der durchgeführten Informationsveranstaltungen
im Schuljahr 2019/2020</t>
  </si>
  <si>
    <t xml:space="preserve">2)  SJ 2018/2019 + 22 und SJ 2019/2020 + 27 weitere Elternabende durch den ÖGD im Rahmen der Pflichtaufgaben    </t>
  </si>
  <si>
    <t>4) Betreuuung Tagespflege: SJ 2018/2019 = 23 Schulungen/191 erreichte Tagespflegepersonen; SJ 2019/2020 = 10
    Schulungen/116 erreichte Tagespflegepersonen sowie 1 Schulung Hebammen/Hebammenschulen/ 7 erreichte Hebammen</t>
  </si>
  <si>
    <r>
      <t>4) Betreuuung Tagespflege: SJ 2017/2018 = 22 Schulungen/173 erreichte Tagespflegepersonen; SJ 2018/2019 =</t>
    </r>
    <r>
      <rPr>
        <b/>
        <sz val="8"/>
        <rFont val="Arial"/>
        <family val="2"/>
      </rPr>
      <t xml:space="preserve"> 23</t>
    </r>
    <r>
      <rPr>
        <sz val="8"/>
        <rFont val="Arial"/>
        <family val="2"/>
      </rPr>
      <t xml:space="preserve"> 
    Schulungen/</t>
    </r>
    <r>
      <rPr>
        <b/>
        <sz val="8"/>
        <rFont val="Arial"/>
        <family val="2"/>
      </rPr>
      <t xml:space="preserve">191 </t>
    </r>
    <r>
      <rPr>
        <sz val="8"/>
        <rFont val="Arial"/>
        <family val="2"/>
      </rPr>
      <t>erreichte Tagespflegepersonen</t>
    </r>
  </si>
  <si>
    <r>
      <t xml:space="preserve">2)  SJ 2017/2018 +35 und SJ 2018/2019 </t>
    </r>
    <r>
      <rPr>
        <b/>
        <sz val="8"/>
        <rFont val="Arial"/>
        <family val="2"/>
      </rPr>
      <t>+22</t>
    </r>
    <r>
      <rPr>
        <sz val="8"/>
        <rFont val="Arial"/>
        <family val="2"/>
      </rPr>
      <t xml:space="preserve"> weitere Elternabende durch den ÖGD im Rahmen der Pflichtaufgaben    </t>
    </r>
  </si>
  <si>
    <t>Anzahl der durchgeführten Informationsveranstaltungen
im Schuljahr 2017/2018</t>
  </si>
  <si>
    <t>Anzahl der durch einzelne Maßnahmen erreichten Kinder 
im Schuljahr 2017/2018</t>
  </si>
  <si>
    <r>
      <t xml:space="preserve">4) Betreuuung Tagespflege: SJ 2016/2017 = 31 Schulungen/273 erreichte Tagespflegepersonen; SJ 2017/2018 </t>
    </r>
    <r>
      <rPr>
        <b/>
        <sz val="8"/>
        <rFont val="Arial"/>
        <family val="2"/>
      </rPr>
      <t xml:space="preserve">= 22 </t>
    </r>
    <r>
      <rPr>
        <sz val="8"/>
        <rFont val="Arial"/>
        <family val="2"/>
      </rPr>
      <t xml:space="preserve">
    Schulungen/1</t>
    </r>
    <r>
      <rPr>
        <b/>
        <sz val="8"/>
        <rFont val="Arial"/>
        <family val="2"/>
      </rPr>
      <t>73</t>
    </r>
    <r>
      <rPr>
        <sz val="8"/>
        <rFont val="Arial"/>
        <family val="2"/>
      </rPr>
      <t xml:space="preserve"> err. Tagespflegepersonen</t>
    </r>
  </si>
  <si>
    <r>
      <t xml:space="preserve">2) SJ 2016/2017 +22 und SJ 2017/2018 </t>
    </r>
    <r>
      <rPr>
        <b/>
        <sz val="8"/>
        <rFont val="Arial"/>
        <family val="2"/>
      </rPr>
      <t>+35</t>
    </r>
    <r>
      <rPr>
        <sz val="8"/>
        <rFont val="Arial"/>
        <family val="2"/>
      </rPr>
      <t xml:space="preserve"> weitere Elternabende durch den ÖGD im Rahmen der Pflichtaufgaben    </t>
    </r>
  </si>
  <si>
    <t>Anzahl der durch einzelne Maßnahmen erreichten Kinder 
im Schuljahr 2020/2021</t>
  </si>
  <si>
    <t xml:space="preserve"> -</t>
  </si>
  <si>
    <t>Anzahl der durchgeführten Informationsveranstaltungen
im Schuljahr 2020/2021</t>
  </si>
  <si>
    <t xml:space="preserve">2)  SJ 2019/2020 + 27 und SJ 2020/2021 + 9 weitere Elternabende durch den ÖGD im Rahmen der Pflichtaufgaben    </t>
  </si>
  <si>
    <t>4) Betreuuung Tagespflege: SJ 2019/2020 = 10 Schulungen/116 erreichte Tagespflegepersonen; SJ 2020/2021 = 3
    Schulungen/16 erreichte Tagespflegepersonen sowie SJ 2019/2020 = 1 Schulung Hebammen/Hebammenschulen/ 7 erreichte Hebammen</t>
  </si>
  <si>
    <t>5) Betreuuung Hebammen: SJ 2021/2022 = 2 Schulungen/ 50 erreichte Hebammen</t>
  </si>
  <si>
    <t xml:space="preserve">4) Betreuuung Tagespflege: SJ 2020/2021 = 3 Schulungen/16 erreichte Tagespflegepersonen und SJ 2021/2022 = 7 Schulungen/ 64 erreichte Tagespflegepersonen </t>
  </si>
  <si>
    <r>
      <t xml:space="preserve">3) </t>
    </r>
    <r>
      <rPr>
        <sz val="8"/>
        <rFont val="Arial"/>
        <family val="2"/>
      </rPr>
      <t xml:space="preserve">Fortbildung der Lehrer und Erzieher werden durch die LAGZ nicht erfasst   </t>
    </r>
  </si>
  <si>
    <t xml:space="preserve">2)  SJ 2020/2021 + 9 und SJ  2021/2022 + 24  weitere Elternabende durch den ÖGD im Rahmen der Pflichtaufgaben    </t>
  </si>
  <si>
    <r>
      <t>Schulung Hebammen</t>
    </r>
    <r>
      <rPr>
        <vertAlign val="superscript"/>
        <sz val="9"/>
        <rFont val="Arial"/>
        <family val="2"/>
      </rPr>
      <t>5)</t>
    </r>
  </si>
  <si>
    <r>
      <t>Schulung Tagepflegekräfte</t>
    </r>
    <r>
      <rPr>
        <vertAlign val="superscript"/>
        <sz val="9"/>
        <rFont val="Arial"/>
        <family val="2"/>
      </rPr>
      <t>4)</t>
    </r>
  </si>
  <si>
    <t>Praxisbesuche</t>
  </si>
  <si>
    <t>Anzahl der durchgeführten Informationsveranstaltungen
im Schuljahr 2021/2022</t>
  </si>
  <si>
    <r>
      <t>Zahl der durch Prophylaxemaß-</t>
    </r>
    <r>
      <rPr>
        <u/>
        <sz val="9"/>
        <rFont val="Arial"/>
        <family val="2"/>
      </rPr>
      <t xml:space="preserve">
</t>
    </r>
    <r>
      <rPr>
        <sz val="9"/>
        <rFont val="Arial"/>
        <family val="2"/>
      </rPr>
      <t xml:space="preserve">  nahmen erreichten Kinder 
  insgesamt </t>
    </r>
  </si>
  <si>
    <t>Anzahl der durch einzelne Maßnahmen erreichten Kinder 
im Schuljahr 2021/2022</t>
  </si>
  <si>
    <t>5) Betreuuung Hebammen: SJ 2021/2022 = 2 Schulungen/ 50 erreichte Hebammen;  im  SJ 2022/2023 fand kein Unterricht an Hebammenschulen statt</t>
  </si>
  <si>
    <t xml:space="preserve">4) Betreuuung Tagespflege: SJ 2021/2022 = 7 Schulungen / 64 erreichte Tagespflegepersonen und SJ 2022/2023 =15 Schulungen/ 164 erreichte Tagespflegepersonen </t>
  </si>
  <si>
    <t xml:space="preserve">3) Fortbildung der Lehrer und Erzieher werden durch die LAGZ nicht erfasst   </t>
  </si>
  <si>
    <t xml:space="preserve">2)  SJ 2021/2022 + 24 und SJ  2022/2023 + 19 weitere Elternabende durch den ÖGD im Rahmen der Pflichtaufgaben    </t>
  </si>
  <si>
    <t>Anzahl der durch einzelne Maßnahmen erreichten Kinder 
im Schuljahr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</si>
</sst>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###\ ##0.0\ ;;\-\ ;@\ "/>
    <numFmt numFmtId="166" formatCode="###\ ###\ \ ;;\-\ \ ;@\ \ "/>
    <numFmt numFmtId="167" formatCode="###\ ###\ ;;\-\ ;@\ "/>
    <numFmt numFmtId="168" formatCode="#####\ ##0.0\ ;;\-;@"/>
    <numFmt numFmtId="169" formatCode="#####\ ##0\ ;;\-;@"/>
    <numFmt numFmtId="170" formatCode="#####\ ##0.0\ ;;\-\ ;@"/>
  </numFmts>
  <fonts count="2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0070C0"/>
      <name val="Arial"/>
      <family val="2"/>
    </font>
    <font>
      <i/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154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 applyAlignment="1">
      <alignment horizontal="centerContinuous"/>
    </xf>
    <xf numFmtId="164" fontId="2" fillId="0" borderId="0" xfId="0" applyFont="1"/>
    <xf numFmtId="164" fontId="2" fillId="0" borderId="0" xfId="0" applyFont="1" applyBorder="1" applyAlignment="1" applyProtection="1">
      <alignment horizontal="left"/>
      <protection locked="0"/>
    </xf>
    <xf numFmtId="164" fontId="2" fillId="0" borderId="0" xfId="0" applyFont="1" applyBorder="1"/>
    <xf numFmtId="164" fontId="3" fillId="0" borderId="0" xfId="0" applyFont="1"/>
    <xf numFmtId="164" fontId="4" fillId="0" borderId="0" xfId="0" applyFont="1"/>
    <xf numFmtId="164" fontId="3" fillId="0" borderId="1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6" fillId="0" borderId="0" xfId="0" applyFont="1"/>
    <xf numFmtId="164" fontId="3" fillId="0" borderId="0" xfId="0" applyFont="1" applyBorder="1" applyAlignment="1">
      <alignment horizontal="center" vertical="center"/>
    </xf>
    <xf numFmtId="164" fontId="3" fillId="0" borderId="0" xfId="0" applyFont="1" applyBorder="1" applyAlignment="1">
      <alignment horizontal="center" vertical="center" wrapText="1"/>
    </xf>
    <xf numFmtId="164" fontId="0" fillId="0" borderId="4" xfId="0" applyBorder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164" fontId="3" fillId="0" borderId="0" xfId="0" applyFont="1" applyBorder="1" applyAlignment="1"/>
    <xf numFmtId="166" fontId="5" fillId="0" borderId="0" xfId="0" applyNumberFormat="1" applyFont="1"/>
    <xf numFmtId="164" fontId="11" fillId="0" borderId="0" xfId="0" applyFont="1" applyBorder="1" applyAlignment="1"/>
    <xf numFmtId="164" fontId="4" fillId="0" borderId="0" xfId="0" applyFont="1" applyBorder="1" applyAlignment="1"/>
    <xf numFmtId="164" fontId="3" fillId="0" borderId="5" xfId="0" applyFont="1" applyBorder="1" applyAlignment="1">
      <alignment horizontal="center" vertical="center"/>
    </xf>
    <xf numFmtId="167" fontId="5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 vertical="center"/>
    </xf>
    <xf numFmtId="164" fontId="3" fillId="0" borderId="6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169" fontId="7" fillId="0" borderId="0" xfId="0" applyNumberFormat="1" applyFont="1" applyAlignment="1">
      <alignment horizontal="right"/>
    </xf>
    <xf numFmtId="170" fontId="7" fillId="0" borderId="0" xfId="0" applyNumberFormat="1" applyFont="1" applyAlignment="1">
      <alignment horizontal="right"/>
    </xf>
    <xf numFmtId="0" fontId="5" fillId="0" borderId="0" xfId="0" applyNumberFormat="1" applyFont="1" applyAlignment="1"/>
    <xf numFmtId="164" fontId="5" fillId="0" borderId="0" xfId="0" applyFont="1"/>
    <xf numFmtId="164" fontId="12" fillId="0" borderId="0" xfId="0" applyFont="1"/>
    <xf numFmtId="164" fontId="17" fillId="0" borderId="0" xfId="0" applyFont="1" applyBorder="1" applyAlignment="1"/>
    <xf numFmtId="0" fontId="5" fillId="0" borderId="0" xfId="0" applyNumberFormat="1" applyFont="1"/>
    <xf numFmtId="164" fontId="5" fillId="0" borderId="0" xfId="0" applyFont="1" applyBorder="1" applyAlignment="1"/>
    <xf numFmtId="164" fontId="5" fillId="0" borderId="3" xfId="0" applyFont="1" applyBorder="1" applyAlignment="1"/>
    <xf numFmtId="164" fontId="5" fillId="0" borderId="3" xfId="0" applyFont="1" applyBorder="1" applyAlignment="1">
      <alignment wrapText="1"/>
    </xf>
    <xf numFmtId="164" fontId="5" fillId="0" borderId="0" xfId="0" applyFont="1" applyBorder="1"/>
    <xf numFmtId="164" fontId="5" fillId="0" borderId="0" xfId="0" applyFont="1" applyBorder="1" applyAlignment="1">
      <alignment horizontal="centerContinuous" vertical="center"/>
    </xf>
    <xf numFmtId="0" fontId="5" fillId="0" borderId="0" xfId="0" applyNumberFormat="1" applyFont="1" applyBorder="1" applyAlignment="1"/>
    <xf numFmtId="164" fontId="5" fillId="0" borderId="3" xfId="0" applyFont="1" applyBorder="1"/>
    <xf numFmtId="164" fontId="5" fillId="0" borderId="0" xfId="0" applyFont="1" applyBorder="1" applyAlignment="1">
      <alignment horizontal="center" vertical="center"/>
    </xf>
    <xf numFmtId="164" fontId="4" fillId="0" borderId="0" xfId="0" applyFont="1" applyBorder="1" applyAlignment="1">
      <alignment horizontal="center" vertical="center" wrapText="1"/>
    </xf>
    <xf numFmtId="164" fontId="4" fillId="0" borderId="0" xfId="0" applyFont="1" applyBorder="1" applyAlignment="1">
      <alignment horizontal="center" vertical="center"/>
    </xf>
    <xf numFmtId="164" fontId="4" fillId="0" borderId="5" xfId="0" applyFont="1" applyBorder="1" applyAlignment="1">
      <alignment horizontal="center" vertical="center"/>
    </xf>
    <xf numFmtId="164" fontId="4" fillId="0" borderId="6" xfId="0" applyFont="1" applyBorder="1" applyAlignment="1">
      <alignment horizontal="center" vertical="center" wrapText="1"/>
    </xf>
    <xf numFmtId="164" fontId="4" fillId="0" borderId="2" xfId="0" applyFont="1" applyBorder="1" applyAlignment="1">
      <alignment horizontal="center" vertical="center" wrapText="1"/>
    </xf>
    <xf numFmtId="164" fontId="4" fillId="0" borderId="1" xfId="0" applyFont="1" applyBorder="1" applyAlignment="1">
      <alignment horizontal="center" vertical="center" wrapText="1"/>
    </xf>
    <xf numFmtId="164" fontId="6" fillId="0" borderId="0" xfId="0" applyFont="1" applyBorder="1"/>
    <xf numFmtId="164" fontId="14" fillId="0" borderId="0" xfId="0" applyFont="1" applyBorder="1"/>
    <xf numFmtId="164" fontId="14" fillId="0" borderId="0" xfId="0" applyFont="1" applyBorder="1" applyAlignment="1" applyProtection="1">
      <alignment horizontal="left"/>
      <protection locked="0"/>
    </xf>
    <xf numFmtId="164" fontId="14" fillId="0" borderId="0" xfId="0" applyFont="1" applyAlignment="1">
      <alignment horizontal="centerContinuous"/>
    </xf>
    <xf numFmtId="164" fontId="14" fillId="0" borderId="0" xfId="0" applyFont="1"/>
    <xf numFmtId="164" fontId="11" fillId="0" borderId="0" xfId="0" applyFont="1" applyFill="1" applyBorder="1" applyAlignment="1"/>
    <xf numFmtId="164" fontId="18" fillId="0" borderId="0" xfId="0" applyFont="1"/>
    <xf numFmtId="168" fontId="19" fillId="0" borderId="0" xfId="0" applyNumberFormat="1" applyFont="1" applyAlignment="1">
      <alignment horizontal="right"/>
    </xf>
    <xf numFmtId="164" fontId="16" fillId="0" borderId="0" xfId="0" applyFont="1"/>
    <xf numFmtId="164" fontId="1" fillId="0" borderId="0" xfId="1" applyFont="1"/>
    <xf numFmtId="164" fontId="1" fillId="0" borderId="0" xfId="1"/>
    <xf numFmtId="164" fontId="2" fillId="0" borderId="0" xfId="1" applyFont="1"/>
    <xf numFmtId="164" fontId="2" fillId="0" borderId="0" xfId="1" applyFont="1" applyAlignment="1">
      <alignment horizontal="centerContinuous"/>
    </xf>
    <xf numFmtId="164" fontId="2" fillId="0" borderId="0" xfId="1" applyFont="1" applyBorder="1" applyAlignment="1" applyProtection="1">
      <alignment horizontal="left"/>
      <protection locked="0"/>
    </xf>
    <xf numFmtId="164" fontId="2" fillId="0" borderId="0" xfId="1" applyFont="1" applyBorder="1"/>
    <xf numFmtId="164" fontId="1" fillId="0" borderId="0" xfId="1" applyFont="1" applyBorder="1"/>
    <xf numFmtId="164" fontId="3" fillId="0" borderId="5" xfId="1" applyFont="1" applyBorder="1" applyAlignment="1">
      <alignment horizontal="center" vertical="center"/>
    </xf>
    <xf numFmtId="164" fontId="3" fillId="0" borderId="0" xfId="1" applyFont="1"/>
    <xf numFmtId="164" fontId="3" fillId="0" borderId="1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1" fillId="0" borderId="4" xfId="1" applyBorder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4" fontId="3" fillId="0" borderId="0" xfId="1" applyFont="1" applyBorder="1" applyAlignment="1">
      <alignment horizontal="center" vertical="center" wrapText="1"/>
    </xf>
    <xf numFmtId="164" fontId="5" fillId="0" borderId="0" xfId="1" applyFont="1" applyBorder="1" applyAlignment="1">
      <alignment horizontal="center" vertical="center"/>
    </xf>
    <xf numFmtId="164" fontId="5" fillId="0" borderId="0" xfId="1" applyFont="1"/>
    <xf numFmtId="164" fontId="5" fillId="0" borderId="3" xfId="1" applyFont="1" applyBorder="1" applyAlignment="1">
      <alignment wrapText="1"/>
    </xf>
    <xf numFmtId="3" fontId="5" fillId="0" borderId="0" xfId="1" applyNumberFormat="1" applyFont="1" applyAlignment="1">
      <alignment horizontal="right"/>
    </xf>
    <xf numFmtId="168" fontId="7" fillId="0" borderId="0" xfId="1" applyNumberFormat="1" applyFont="1" applyAlignment="1">
      <alignment horizontal="right"/>
    </xf>
    <xf numFmtId="167" fontId="5" fillId="0" borderId="0" xfId="1" applyNumberFormat="1" applyFont="1" applyAlignment="1">
      <alignment horizontal="right"/>
    </xf>
    <xf numFmtId="169" fontId="7" fillId="0" borderId="0" xfId="1" applyNumberFormat="1" applyFont="1" applyAlignment="1">
      <alignment horizontal="right"/>
    </xf>
    <xf numFmtId="164" fontId="5" fillId="0" borderId="3" xfId="1" applyFont="1" applyBorder="1"/>
    <xf numFmtId="164" fontId="5" fillId="0" borderId="3" xfId="1" applyFont="1" applyBorder="1" applyAlignment="1"/>
    <xf numFmtId="167" fontId="5" fillId="0" borderId="0" xfId="1" applyNumberFormat="1" applyFont="1" applyAlignment="1">
      <alignment horizontal="right" vertical="center"/>
    </xf>
    <xf numFmtId="170" fontId="7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5" fillId="0" borderId="0" xfId="1" applyNumberFormat="1" applyFont="1" applyBorder="1" applyAlignment="1"/>
    <xf numFmtId="164" fontId="5" fillId="0" borderId="0" xfId="1" applyFont="1" applyBorder="1"/>
    <xf numFmtId="164" fontId="5" fillId="0" borderId="0" xfId="1" applyFont="1" applyBorder="1" applyAlignment="1">
      <alignment horizontal="centerContinuous" vertical="center"/>
    </xf>
    <xf numFmtId="164" fontId="5" fillId="0" borderId="0" xfId="1" applyFont="1" applyBorder="1" applyAlignment="1"/>
    <xf numFmtId="166" fontId="5" fillId="0" borderId="0" xfId="1" applyNumberFormat="1" applyFont="1"/>
    <xf numFmtId="164" fontId="11" fillId="0" borderId="0" xfId="1" applyFont="1" applyBorder="1" applyAlignment="1"/>
    <xf numFmtId="164" fontId="11" fillId="0" borderId="0" xfId="1" applyFont="1" applyFill="1" applyBorder="1" applyAlignment="1"/>
    <xf numFmtId="164" fontId="17" fillId="0" borderId="0" xfId="1" applyFont="1" applyBorder="1" applyAlignment="1"/>
    <xf numFmtId="164" fontId="3" fillId="0" borderId="0" xfId="1" applyFont="1" applyBorder="1" applyAlignment="1"/>
    <xf numFmtId="164" fontId="3" fillId="0" borderId="0" xfId="0" applyFont="1" applyFill="1" applyBorder="1" applyAlignment="1"/>
    <xf numFmtId="164" fontId="3" fillId="0" borderId="0" xfId="0" applyFont="1" applyAlignment="1">
      <alignment horizontal="left"/>
    </xf>
    <xf numFmtId="164" fontId="3" fillId="0" borderId="5" xfId="0" applyFont="1" applyBorder="1" applyAlignment="1">
      <alignment horizontal="center" vertical="center"/>
    </xf>
    <xf numFmtId="164" fontId="3" fillId="0" borderId="0" xfId="0" applyFont="1" applyAlignment="1">
      <alignment horizontal="left"/>
    </xf>
    <xf numFmtId="164" fontId="3" fillId="0" borderId="0" xfId="0" applyFont="1"/>
    <xf numFmtId="164" fontId="3" fillId="0" borderId="0" xfId="0" applyFont="1" applyBorder="1" applyAlignment="1"/>
    <xf numFmtId="164" fontId="3" fillId="0" borderId="0" xfId="0" applyFont="1" applyFill="1" applyBorder="1" applyAlignment="1"/>
    <xf numFmtId="167" fontId="5" fillId="0" borderId="0" xfId="0" applyNumberFormat="1" applyFont="1" applyFill="1" applyAlignment="1">
      <alignment horizontal="right"/>
    </xf>
    <xf numFmtId="164" fontId="5" fillId="0" borderId="0" xfId="0" applyFont="1" applyFill="1"/>
    <xf numFmtId="164" fontId="3" fillId="0" borderId="5" xfId="0" applyFont="1" applyBorder="1" applyAlignment="1">
      <alignment horizontal="center" vertical="center"/>
    </xf>
    <xf numFmtId="164" fontId="3" fillId="0" borderId="0" xfId="0" applyFont="1" applyAlignment="1">
      <alignment horizontal="left"/>
    </xf>
    <xf numFmtId="164" fontId="3" fillId="0" borderId="0" xfId="0" applyFont="1"/>
    <xf numFmtId="164" fontId="3" fillId="0" borderId="5" xfId="0" applyFont="1" applyBorder="1" applyAlignment="1">
      <alignment horizontal="center" vertical="center"/>
    </xf>
    <xf numFmtId="164" fontId="3" fillId="0" borderId="0" xfId="0" applyFont="1" applyAlignment="1">
      <alignment horizontal="left"/>
    </xf>
    <xf numFmtId="164" fontId="3" fillId="0" borderId="0" xfId="0" applyFont="1"/>
    <xf numFmtId="164" fontId="3" fillId="0" borderId="0" xfId="0" applyFont="1" applyAlignment="1"/>
    <xf numFmtId="164" fontId="11" fillId="0" borderId="0" xfId="0" applyFont="1"/>
    <xf numFmtId="164" fontId="5" fillId="0" borderId="0" xfId="0" applyFont="1" applyAlignment="1">
      <alignment horizontal="centerContinuous" vertical="center"/>
    </xf>
    <xf numFmtId="164" fontId="5" fillId="0" borderId="0" xfId="0" applyFont="1" applyAlignment="1">
      <alignment horizontal="left"/>
    </xf>
    <xf numFmtId="164" fontId="5" fillId="0" borderId="0" xfId="0" applyFont="1" applyAlignment="1">
      <alignment horizontal="center" vertical="center"/>
    </xf>
    <xf numFmtId="164" fontId="2" fillId="0" borderId="0" xfId="0" applyFont="1" applyAlignment="1" applyProtection="1">
      <alignment horizontal="left"/>
      <protection locked="0"/>
    </xf>
    <xf numFmtId="164" fontId="5" fillId="0" borderId="3" xfId="0" applyFont="1" applyFill="1" applyBorder="1"/>
    <xf numFmtId="164" fontId="4" fillId="0" borderId="0" xfId="0" applyFont="1" applyBorder="1" applyAlignment="1"/>
    <xf numFmtId="164" fontId="4" fillId="0" borderId="0" xfId="0" applyFont="1" applyAlignment="1">
      <alignment horizontal="left"/>
    </xf>
    <xf numFmtId="164" fontId="4" fillId="0" borderId="0" xfId="0" applyFont="1"/>
    <xf numFmtId="164" fontId="4" fillId="0" borderId="0" xfId="0" applyFont="1" applyBorder="1" applyAlignment="1">
      <alignment horizontal="left" wrapText="1"/>
    </xf>
    <xf numFmtId="164" fontId="13" fillId="0" borderId="0" xfId="0" applyFont="1" applyBorder="1" applyAlignment="1">
      <alignment horizontal="center" wrapText="1"/>
    </xf>
    <xf numFmtId="164" fontId="4" fillId="0" borderId="5" xfId="0" applyFont="1" applyBorder="1" applyAlignment="1">
      <alignment horizontal="center" vertical="center" wrapText="1"/>
    </xf>
    <xf numFmtId="164" fontId="4" fillId="0" borderId="7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164" fontId="0" fillId="0" borderId="1" xfId="0" applyBorder="1" applyAlignment="1">
      <alignment horizontal="center" vertical="center"/>
    </xf>
    <xf numFmtId="164" fontId="4" fillId="0" borderId="5" xfId="0" applyFont="1" applyBorder="1" applyAlignment="1">
      <alignment horizontal="center" vertical="center"/>
    </xf>
    <xf numFmtId="164" fontId="4" fillId="0" borderId="9" xfId="0" applyFont="1" applyBorder="1" applyAlignment="1">
      <alignment horizontal="center" vertical="center"/>
    </xf>
    <xf numFmtId="164" fontId="4" fillId="0" borderId="9" xfId="0" applyFont="1" applyBorder="1" applyAlignment="1">
      <alignment horizontal="center" vertical="center" wrapText="1"/>
    </xf>
    <xf numFmtId="164" fontId="4" fillId="0" borderId="0" xfId="0" applyFont="1" applyFill="1" applyBorder="1" applyAlignment="1"/>
    <xf numFmtId="164" fontId="3" fillId="0" borderId="5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/>
    </xf>
    <xf numFmtId="164" fontId="1" fillId="0" borderId="1" xfId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164" fontId="3" fillId="0" borderId="9" xfId="1" applyFont="1" applyBorder="1" applyAlignment="1">
      <alignment horizontal="center" vertical="center"/>
    </xf>
    <xf numFmtId="164" fontId="3" fillId="0" borderId="9" xfId="1" applyFont="1" applyBorder="1" applyAlignment="1">
      <alignment horizontal="center" vertical="center" wrapText="1"/>
    </xf>
    <xf numFmtId="164" fontId="3" fillId="0" borderId="0" xfId="1" applyFont="1" applyAlignment="1">
      <alignment horizontal="left"/>
    </xf>
    <xf numFmtId="164" fontId="3" fillId="0" borderId="0" xfId="1" applyFont="1"/>
    <xf numFmtId="164" fontId="8" fillId="0" borderId="0" xfId="1" applyFont="1" applyBorder="1" applyAlignment="1">
      <alignment horizontal="center" wrapText="1"/>
    </xf>
    <xf numFmtId="164" fontId="3" fillId="0" borderId="0" xfId="1" applyFont="1" applyBorder="1" applyAlignment="1">
      <alignment horizontal="left" wrapText="1"/>
    </xf>
    <xf numFmtId="164" fontId="3" fillId="0" borderId="0" xfId="1" applyFont="1" applyFill="1" applyBorder="1" applyAlignment="1"/>
    <xf numFmtId="164" fontId="3" fillId="0" borderId="0" xfId="1" applyFont="1" applyBorder="1" applyAlignment="1"/>
    <xf numFmtId="164" fontId="3" fillId="0" borderId="0" xfId="0" applyFont="1" applyAlignment="1">
      <alignment horizontal="left"/>
    </xf>
    <xf numFmtId="164" fontId="3" fillId="0" borderId="0" xfId="0" applyFont="1"/>
    <xf numFmtId="164" fontId="3" fillId="0" borderId="5" xfId="0" applyFont="1" applyBorder="1" applyAlignment="1">
      <alignment horizontal="center" vertical="center"/>
    </xf>
    <xf numFmtId="164" fontId="3" fillId="0" borderId="9" xfId="0" applyFont="1" applyBorder="1" applyAlignment="1">
      <alignment horizontal="center" vertical="center"/>
    </xf>
    <xf numFmtId="164" fontId="3" fillId="0" borderId="0" xfId="0" applyFont="1" applyBorder="1" applyAlignment="1">
      <alignment horizontal="left" wrapText="1"/>
    </xf>
    <xf numFmtId="164" fontId="3" fillId="0" borderId="5" xfId="0" applyFont="1" applyBorder="1" applyAlignment="1">
      <alignment horizontal="center" vertical="center" wrapText="1"/>
    </xf>
    <xf numFmtId="164" fontId="3" fillId="0" borderId="9" xfId="0" applyFont="1" applyBorder="1" applyAlignment="1">
      <alignment horizontal="center" vertical="center" wrapText="1"/>
    </xf>
    <xf numFmtId="164" fontId="8" fillId="0" borderId="0" xfId="0" applyFont="1" applyBorder="1" applyAlignment="1">
      <alignment horizontal="center" wrapText="1"/>
    </xf>
    <xf numFmtId="164" fontId="3" fillId="0" borderId="7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164" fontId="3" fillId="0" borderId="0" xfId="0" applyFont="1" applyBorder="1" applyAlignment="1"/>
    <xf numFmtId="164" fontId="3" fillId="0" borderId="0" xfId="0" applyFont="1" applyFill="1" applyBorder="1" applyAlignment="1"/>
    <xf numFmtId="164" fontId="3" fillId="0" borderId="0" xfId="0" applyFont="1" applyAlignment="1">
      <alignment horizontal="left" wrapText="1"/>
    </xf>
    <xf numFmtId="164" fontId="8" fillId="0" borderId="0" xfId="0" applyFont="1" applyAlignment="1">
      <alignment horizontal="center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5" y="9525"/>
    <xdr:ext cx="1014782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9525"/>
          <a:ext cx="1014782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1133476</xdr:colOff>
      <xdr:row>0</xdr:row>
      <xdr:rowOff>66675</xdr:rowOff>
    </xdr:from>
    <xdr:to>
      <xdr:col>11</xdr:col>
      <xdr:colOff>47626</xdr:colOff>
      <xdr:row>4</xdr:row>
      <xdr:rowOff>57150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133476" y="66675"/>
          <a:ext cx="474345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Art der Karies-Prophylaxemaßnahmen und Anteil der erreichten Kinder</a:t>
          </a:r>
        </a:p>
        <a:p>
          <a:pPr algn="just" rtl="0">
            <a:lnSpc>
              <a:spcPct val="100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der Gruppenprophylaxe in Sachsen im Schuljahr 2012/2013 und 2013/2014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Einrichtungstyp sowie Anzahl der Informationsveranstaltungen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28575" y="9525"/>
    <xdr:ext cx="1067835" cy="619125"/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8575" y="9525"/>
          <a:ext cx="106783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1307476</xdr:colOff>
      <xdr:row>0</xdr:row>
      <xdr:rowOff>47625</xdr:rowOff>
    </xdr:from>
    <xdr:to>
      <xdr:col>12</xdr:col>
      <xdr:colOff>312446</xdr:colOff>
      <xdr:row>4</xdr:row>
      <xdr:rowOff>38100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26476" y="47625"/>
          <a:ext cx="1047307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ct val="100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Art der Karies-Prophylaxemaßnahmen und Anteil der erreichten Kinder in der Gruppenprophylaxe in Sachsen im Schuljahr 2021/2022 und 2022/2023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Einrichtungstyp sowie Anzahl der Informationsveranstaltungen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8575" y="9525"/>
    <xdr:ext cx="1012379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9525"/>
          <a:ext cx="1012379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1238896</xdr:colOff>
      <xdr:row>0</xdr:row>
      <xdr:rowOff>9525</xdr:rowOff>
    </xdr:from>
    <xdr:to>
      <xdr:col>10</xdr:col>
      <xdr:colOff>476250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4571" y="9525"/>
          <a:ext cx="8790929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ct val="100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Art der Karies-Prophylaxemaßnahmen und Anteil der erreichten Kinder in der Gruppenprophylaxe in Sachsen im Schuljahr 2013/2014 und 2014/2015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Einrichtungstyp sowie Anzahl der Informationsveranstaltungen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</xdr:rowOff>
    </xdr:from>
    <xdr:to>
      <xdr:col>0</xdr:col>
      <xdr:colOff>1043185</xdr:colOff>
      <xdr:row>3</xdr:row>
      <xdr:rowOff>171450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9525"/>
          <a:ext cx="101461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1231276</xdr:colOff>
      <xdr:row>0</xdr:row>
      <xdr:rowOff>9525</xdr:rowOff>
    </xdr:from>
    <xdr:to>
      <xdr:col>10</xdr:col>
      <xdr:colOff>474380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31276" y="9525"/>
          <a:ext cx="4558054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ct val="100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Art der Karies-Prophylaxemaßnahmen und Anteil der erreichten Kinder in der Gruppenprophylaxe in Sachsen im Schuljahr 2014/2015 und 2015/2016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Einrichtungstyp sowie Anzahl der Informationsveranstaltungen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8575" y="9525"/>
    <xdr:ext cx="101461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9525"/>
          <a:ext cx="101461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1231276</xdr:colOff>
      <xdr:row>0</xdr:row>
      <xdr:rowOff>47625</xdr:rowOff>
    </xdr:from>
    <xdr:to>
      <xdr:col>10</xdr:col>
      <xdr:colOff>474380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6476" y="47625"/>
          <a:ext cx="8787154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ct val="100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Art der Karies-Prophylaxemaßnahmen und Anteil der erreichten Kinder in der Gruppenprophylaxe in Sachsen im Schuljahr 2015/2016 und 2016/2017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Einrichtungstyp sowie Anzahl der Informationsveranstaltungen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8575" y="9525"/>
    <xdr:ext cx="10373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9525"/>
          <a:ext cx="10373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1269376</xdr:colOff>
      <xdr:row>0</xdr:row>
      <xdr:rowOff>47625</xdr:rowOff>
    </xdr:from>
    <xdr:to>
      <xdr:col>10</xdr:col>
      <xdr:colOff>482065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6476" y="47625"/>
          <a:ext cx="8794839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ct val="100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Art der Karies-Prophylaxemaßnahmen und Anteil der erreichten Kinder in der Gruppenprophylaxe in Sachsen im Schuljahr 2016/2017 und 2017/2018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Einrichtungstyp sowie Anzahl der Informationsveranstaltungen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8575" y="9525"/>
    <xdr:ext cx="10373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9525"/>
          <a:ext cx="10373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1269376</xdr:colOff>
      <xdr:row>0</xdr:row>
      <xdr:rowOff>47625</xdr:rowOff>
    </xdr:from>
    <xdr:to>
      <xdr:col>10</xdr:col>
      <xdr:colOff>482065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6476" y="47625"/>
          <a:ext cx="8794839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ct val="100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Art der Karies-Prophylaxemaßnahmen und Anteil der erreichten Kinder in der Gruppenprophylaxe in Sachsen im Schuljahr 2017/2018 und 2018/2019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Einrichtungstyp sowie Anzahl der Informationsveranstaltungen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</xdr:rowOff>
    </xdr:from>
    <xdr:to>
      <xdr:col>0</xdr:col>
      <xdr:colOff>1065900</xdr:colOff>
      <xdr:row>3</xdr:row>
      <xdr:rowOff>171450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9525"/>
          <a:ext cx="10373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1269376</xdr:colOff>
      <xdr:row>0</xdr:row>
      <xdr:rowOff>47625</xdr:rowOff>
    </xdr:from>
    <xdr:to>
      <xdr:col>12</xdr:col>
      <xdr:colOff>304800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69376" y="47625"/>
          <a:ext cx="5074274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ct val="100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Art der Karies-Prophylaxemaßnahmen und Anteil der erreichten Kinder in der Gruppenprophylaxe in Sachsen im Schuljahr 2018/2019 und 2019/2020 nach Einrichtungstyp sowie Anzahl der Informationsveranstaltungen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</xdr:rowOff>
    </xdr:from>
    <xdr:to>
      <xdr:col>0</xdr:col>
      <xdr:colOff>1096410</xdr:colOff>
      <xdr:row>3</xdr:row>
      <xdr:rowOff>171450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8575" y="9525"/>
          <a:ext cx="106783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1307476</xdr:colOff>
      <xdr:row>0</xdr:row>
      <xdr:rowOff>47625</xdr:rowOff>
    </xdr:from>
    <xdr:to>
      <xdr:col>12</xdr:col>
      <xdr:colOff>312446</xdr:colOff>
      <xdr:row>4</xdr:row>
      <xdr:rowOff>38100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307476" y="47625"/>
          <a:ext cx="504382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ct val="100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Art der Karies-Prophylaxemaßnahmen und Anteil der erreichten Kinder in der Gruppenprophylaxe in Sachsen im Schuljahr 2019/2020 und 2020/2021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Einrichtungstyp sowie Anzahl der Informationsveranstaltungen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28575" y="9525"/>
    <xdr:ext cx="1067835" cy="619125"/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8575" y="9525"/>
          <a:ext cx="106783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1307476</xdr:colOff>
      <xdr:row>0</xdr:row>
      <xdr:rowOff>47625</xdr:rowOff>
    </xdr:from>
    <xdr:to>
      <xdr:col>12</xdr:col>
      <xdr:colOff>312446</xdr:colOff>
      <xdr:row>4</xdr:row>
      <xdr:rowOff>38100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26476" y="47625"/>
          <a:ext cx="1047307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ct val="100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Art der Karies-Prophylaxemaßnahmen und Anteil der erreichten Kinder in der Gruppenprophylaxe in Sachsen im Schuljahr 2020/2021 und 2021/2022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Einrichtungstyp sowie Anzahl der Informationsveranstaltungen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41"/>
  <sheetViews>
    <sheetView tabSelected="1" zoomScaleNormal="100" zoomScaleSheetLayoutView="100" workbookViewId="0"/>
  </sheetViews>
  <sheetFormatPr baseColWidth="10" defaultColWidth="13.85546875" defaultRowHeight="12.75" x14ac:dyDescent="0.2"/>
  <cols>
    <col min="1" max="1" width="26.5703125" style="11" customWidth="1"/>
    <col min="2" max="2" width="7.7109375" style="11" customWidth="1"/>
    <col min="3" max="3" width="5.7109375" style="11" customWidth="1"/>
    <col min="4" max="4" width="8" style="11" customWidth="1"/>
    <col min="5" max="5" width="5.7109375" style="11" customWidth="1"/>
    <col min="6" max="6" width="6.7109375" style="11" customWidth="1"/>
    <col min="7" max="7" width="5.28515625" style="11" customWidth="1"/>
    <col min="8" max="8" width="6.85546875" style="11" customWidth="1"/>
    <col min="9" max="9" width="5.28515625" style="11" customWidth="1"/>
    <col min="10" max="10" width="5.7109375" customWidth="1"/>
    <col min="11" max="11" width="7.7109375" customWidth="1"/>
    <col min="12" max="16384" width="13.85546875" style="11"/>
  </cols>
  <sheetData>
    <row r="1" spans="1:11" ht="12.2" customHeight="1" x14ac:dyDescent="0.2"/>
    <row r="2" spans="1:11" ht="12.2" customHeight="1" x14ac:dyDescent="0.2"/>
    <row r="3" spans="1:11" ht="12.2" customHeight="1" x14ac:dyDescent="0.2">
      <c r="A3" s="51"/>
    </row>
    <row r="4" spans="1:11" ht="18" customHeight="1" x14ac:dyDescent="0.2">
      <c r="A4" s="51"/>
      <c r="B4" s="50"/>
      <c r="C4" s="50"/>
      <c r="D4" s="50"/>
    </row>
    <row r="5" spans="1:11" ht="12.2" customHeight="1" x14ac:dyDescent="0.2">
      <c r="A5" s="49"/>
      <c r="B5" s="48"/>
      <c r="C5" s="48"/>
      <c r="D5" s="48"/>
      <c r="E5" s="47"/>
      <c r="I5" s="47"/>
    </row>
    <row r="6" spans="1:11" s="8" customFormat="1" ht="35.450000000000003" customHeight="1" x14ac:dyDescent="0.2">
      <c r="A6" s="121" t="s">
        <v>0</v>
      </c>
      <c r="B6" s="123" t="s">
        <v>1</v>
      </c>
      <c r="C6" s="124"/>
      <c r="D6" s="123" t="s">
        <v>2</v>
      </c>
      <c r="E6" s="124"/>
      <c r="F6" s="119" t="s">
        <v>10</v>
      </c>
      <c r="G6" s="125"/>
      <c r="H6" s="119" t="s">
        <v>11</v>
      </c>
      <c r="I6" s="120"/>
      <c r="J6" s="119" t="s">
        <v>12</v>
      </c>
      <c r="K6" s="120"/>
    </row>
    <row r="7" spans="1:11" s="8" customFormat="1" ht="28.5" customHeight="1" x14ac:dyDescent="0.2">
      <c r="A7" s="122"/>
      <c r="B7" s="46" t="s">
        <v>13</v>
      </c>
      <c r="C7" s="46" t="s">
        <v>3</v>
      </c>
      <c r="D7" s="46" t="s">
        <v>13</v>
      </c>
      <c r="E7" s="46" t="s">
        <v>3</v>
      </c>
      <c r="F7" s="46" t="s">
        <v>13</v>
      </c>
      <c r="G7" s="46" t="s">
        <v>3</v>
      </c>
      <c r="H7" s="46" t="s">
        <v>13</v>
      </c>
      <c r="I7" s="45" t="s">
        <v>3</v>
      </c>
      <c r="J7" s="44" t="s">
        <v>13</v>
      </c>
      <c r="K7" s="43" t="s">
        <v>3</v>
      </c>
    </row>
    <row r="8" spans="1:11" s="8" customFormat="1" ht="5.25" customHeight="1" x14ac:dyDescent="0.2">
      <c r="A8" s="14"/>
      <c r="B8" s="42"/>
      <c r="C8" s="41"/>
      <c r="D8" s="42"/>
      <c r="E8" s="41"/>
      <c r="F8" s="42"/>
      <c r="G8" s="41"/>
      <c r="H8" s="42"/>
      <c r="I8" s="41"/>
    </row>
    <row r="9" spans="1:11" s="29" customFormat="1" ht="32.25" customHeight="1" x14ac:dyDescent="0.2">
      <c r="A9" s="40"/>
      <c r="B9" s="118" t="s">
        <v>26</v>
      </c>
      <c r="C9" s="118"/>
      <c r="D9" s="118"/>
      <c r="E9" s="118"/>
      <c r="F9" s="118"/>
      <c r="G9" s="118"/>
      <c r="H9" s="118"/>
      <c r="I9" s="118"/>
      <c r="J9" s="118"/>
      <c r="K9" s="118"/>
    </row>
    <row r="10" spans="1:11" s="29" customFormat="1" ht="38.25" customHeight="1" x14ac:dyDescent="0.2">
      <c r="A10" s="35" t="s">
        <v>25</v>
      </c>
      <c r="B10" s="24">
        <v>136237</v>
      </c>
      <c r="C10" s="25">
        <f>B10*100/(88707+66777+927)</f>
        <v>87.10193017115165</v>
      </c>
      <c r="D10" s="24">
        <v>114549</v>
      </c>
      <c r="E10" s="25">
        <f>D10*100/122706</f>
        <v>93.352403305461834</v>
      </c>
      <c r="F10" s="24">
        <v>47426</v>
      </c>
      <c r="G10" s="25">
        <f>F10*100/54466</f>
        <v>87.074505195902034</v>
      </c>
      <c r="H10" s="24">
        <v>14823</v>
      </c>
      <c r="I10" s="25">
        <f>H10*100/16937</f>
        <v>87.518450729172812</v>
      </c>
      <c r="J10" s="21">
        <v>3574</v>
      </c>
      <c r="K10" s="26">
        <f>J10*100/3574</f>
        <v>100</v>
      </c>
    </row>
    <row r="11" spans="1:11" s="29" customFormat="1" ht="20.100000000000001" customHeight="1" x14ac:dyDescent="0.2">
      <c r="A11" s="39" t="s">
        <v>4</v>
      </c>
      <c r="B11" s="21"/>
      <c r="C11" s="25"/>
      <c r="D11" s="21"/>
      <c r="E11" s="25"/>
      <c r="F11" s="21"/>
      <c r="G11" s="25"/>
      <c r="H11" s="21"/>
      <c r="I11" s="25"/>
      <c r="J11" s="21"/>
      <c r="K11" s="25"/>
    </row>
    <row r="12" spans="1:11" s="29" customFormat="1" ht="12.75" customHeight="1" x14ac:dyDescent="0.2">
      <c r="A12" s="34" t="s">
        <v>5</v>
      </c>
      <c r="B12" s="22" t="s">
        <v>14</v>
      </c>
      <c r="C12" s="27">
        <v>0</v>
      </c>
      <c r="D12" s="22" t="s">
        <v>14</v>
      </c>
      <c r="E12" s="27">
        <v>0</v>
      </c>
      <c r="F12" s="22" t="s">
        <v>14</v>
      </c>
      <c r="G12" s="27">
        <v>0</v>
      </c>
      <c r="H12" s="22" t="s">
        <v>14</v>
      </c>
      <c r="I12" s="27">
        <v>0</v>
      </c>
      <c r="J12" s="22" t="s">
        <v>14</v>
      </c>
      <c r="K12" s="15" t="s">
        <v>14</v>
      </c>
    </row>
    <row r="13" spans="1:11" s="29" customFormat="1" ht="12.75" customHeight="1" x14ac:dyDescent="0.2">
      <c r="A13" s="34" t="s">
        <v>24</v>
      </c>
      <c r="B13" s="21">
        <v>13703</v>
      </c>
      <c r="C13" s="25">
        <f>B13*100/B10</f>
        <v>10.058207388594875</v>
      </c>
      <c r="D13" s="21">
        <v>32942</v>
      </c>
      <c r="E13" s="25">
        <f>D13*100/D10</f>
        <v>28.757998760355829</v>
      </c>
      <c r="F13" s="21">
        <v>11050</v>
      </c>
      <c r="G13" s="25">
        <f>F13*100/F10</f>
        <v>23.299455994602116</v>
      </c>
      <c r="H13" s="21">
        <v>5113</v>
      </c>
      <c r="I13" s="25">
        <f>H13*100/H10</f>
        <v>34.493692235040143</v>
      </c>
      <c r="J13" s="21" t="s">
        <v>14</v>
      </c>
      <c r="K13" s="15" t="s">
        <v>14</v>
      </c>
    </row>
    <row r="14" spans="1:11" s="29" customFormat="1" ht="12.75" customHeight="1" x14ac:dyDescent="0.2">
      <c r="A14" s="34" t="s">
        <v>23</v>
      </c>
      <c r="B14" s="21">
        <v>5331</v>
      </c>
      <c r="C14" s="25">
        <f>B14*100/B10</f>
        <v>3.9130339041523228</v>
      </c>
      <c r="D14" s="21">
        <v>28671</v>
      </c>
      <c r="E14" s="25">
        <f>D14*100/D10</f>
        <v>25.029463373752716</v>
      </c>
      <c r="F14" s="21">
        <v>9327</v>
      </c>
      <c r="G14" s="25">
        <f>F14*100/F10</f>
        <v>19.666427697887237</v>
      </c>
      <c r="H14" s="21">
        <v>3711</v>
      </c>
      <c r="I14" s="25">
        <f>H14*100/H10</f>
        <v>25.035417931592796</v>
      </c>
      <c r="J14" s="21" t="s">
        <v>14</v>
      </c>
      <c r="K14" s="15" t="s">
        <v>14</v>
      </c>
    </row>
    <row r="15" spans="1:11" s="36" customFormat="1" ht="33.75" customHeight="1" x14ac:dyDescent="0.2">
      <c r="A15" s="38"/>
      <c r="B15" s="118" t="s">
        <v>22</v>
      </c>
      <c r="C15" s="118"/>
      <c r="D15" s="118"/>
      <c r="E15" s="118"/>
      <c r="F15" s="118"/>
      <c r="G15" s="118"/>
      <c r="H15" s="118"/>
      <c r="I15" s="118"/>
      <c r="J15" s="118"/>
      <c r="K15" s="118"/>
    </row>
    <row r="16" spans="1:11" s="36" customFormat="1" ht="4.7" customHeight="1" x14ac:dyDescent="0.2">
      <c r="A16" s="38"/>
      <c r="B16" s="37"/>
      <c r="C16" s="37"/>
      <c r="D16" s="37"/>
      <c r="E16" s="37"/>
      <c r="F16" s="37"/>
      <c r="G16" s="37"/>
      <c r="H16" s="37"/>
      <c r="I16" s="37"/>
    </row>
    <row r="17" spans="1:11" s="29" customFormat="1" ht="12.75" customHeight="1" x14ac:dyDescent="0.2">
      <c r="A17" s="34" t="s">
        <v>21</v>
      </c>
      <c r="B17" s="21">
        <f>37+24</f>
        <v>61</v>
      </c>
      <c r="C17" s="15" t="s">
        <v>9</v>
      </c>
      <c r="D17" s="21">
        <v>44</v>
      </c>
      <c r="E17" s="15" t="s">
        <v>9</v>
      </c>
      <c r="F17" s="21">
        <v>28</v>
      </c>
      <c r="G17" s="15" t="s">
        <v>9</v>
      </c>
      <c r="H17" s="21">
        <v>10</v>
      </c>
      <c r="I17" s="15" t="s">
        <v>9</v>
      </c>
      <c r="J17" s="21" t="s">
        <v>14</v>
      </c>
      <c r="K17" s="15" t="s">
        <v>14</v>
      </c>
    </row>
    <row r="18" spans="1:11" s="29" customFormat="1" ht="20.100000000000001" customHeight="1" x14ac:dyDescent="0.2">
      <c r="A18" s="34" t="s">
        <v>20</v>
      </c>
      <c r="B18" s="21" t="s">
        <v>14</v>
      </c>
      <c r="C18" s="15" t="s">
        <v>14</v>
      </c>
      <c r="D18" s="21" t="s">
        <v>14</v>
      </c>
      <c r="E18" s="15" t="s">
        <v>14</v>
      </c>
      <c r="F18" s="21" t="s">
        <v>14</v>
      </c>
      <c r="G18" s="15" t="s">
        <v>14</v>
      </c>
      <c r="H18" s="21" t="s">
        <v>14</v>
      </c>
      <c r="I18" s="15" t="s">
        <v>14</v>
      </c>
      <c r="J18" s="21" t="s">
        <v>14</v>
      </c>
      <c r="K18" s="15" t="s">
        <v>14</v>
      </c>
    </row>
    <row r="19" spans="1:11" s="29" customFormat="1" ht="24.75" customHeight="1" x14ac:dyDescent="0.2">
      <c r="A19" s="35" t="s">
        <v>19</v>
      </c>
      <c r="B19" s="21" t="s">
        <v>14</v>
      </c>
      <c r="C19" s="15" t="s">
        <v>14</v>
      </c>
      <c r="D19" s="21" t="s">
        <v>14</v>
      </c>
      <c r="E19" s="15" t="s">
        <v>14</v>
      </c>
      <c r="F19" s="21" t="s">
        <v>14</v>
      </c>
      <c r="G19" s="15" t="s">
        <v>14</v>
      </c>
      <c r="H19" s="21" t="s">
        <v>14</v>
      </c>
      <c r="I19" s="15" t="s">
        <v>14</v>
      </c>
      <c r="J19" s="21" t="s">
        <v>14</v>
      </c>
      <c r="K19" s="15" t="s">
        <v>14</v>
      </c>
    </row>
    <row r="20" spans="1:11" s="29" customFormat="1" ht="12.75" customHeight="1" x14ac:dyDescent="0.2">
      <c r="A20" s="34" t="s">
        <v>15</v>
      </c>
      <c r="B20" s="21" t="s">
        <v>14</v>
      </c>
      <c r="C20" s="15" t="s">
        <v>14</v>
      </c>
      <c r="D20" s="21" t="s">
        <v>14</v>
      </c>
      <c r="E20" s="15" t="s">
        <v>14</v>
      </c>
      <c r="F20" s="21" t="s">
        <v>14</v>
      </c>
      <c r="G20" s="15" t="s">
        <v>14</v>
      </c>
      <c r="H20" s="21" t="s">
        <v>14</v>
      </c>
      <c r="I20" s="15" t="s">
        <v>14</v>
      </c>
      <c r="J20" s="21">
        <v>19</v>
      </c>
      <c r="K20" s="15" t="s">
        <v>14</v>
      </c>
    </row>
    <row r="21" spans="1:11" s="29" customFormat="1" ht="20.100000000000001" customHeight="1" x14ac:dyDescent="0.2">
      <c r="A21" s="33"/>
      <c r="B21" s="17"/>
      <c r="C21" s="15"/>
      <c r="D21" s="17"/>
      <c r="E21" s="15"/>
      <c r="F21" s="17"/>
      <c r="G21" s="15"/>
      <c r="H21" s="17"/>
      <c r="I21" s="15"/>
    </row>
    <row r="22" spans="1:11" s="29" customFormat="1" ht="36" customHeight="1" x14ac:dyDescent="0.2">
      <c r="A22" s="40"/>
      <c r="B22" s="118" t="s">
        <v>29</v>
      </c>
      <c r="C22" s="118"/>
      <c r="D22" s="118"/>
      <c r="E22" s="118"/>
      <c r="F22" s="118"/>
      <c r="G22" s="118"/>
      <c r="H22" s="118"/>
      <c r="I22" s="118"/>
      <c r="J22" s="118"/>
      <c r="K22" s="118"/>
    </row>
    <row r="23" spans="1:11" s="29" customFormat="1" ht="38.25" customHeight="1" x14ac:dyDescent="0.2">
      <c r="A23" s="35" t="s">
        <v>25</v>
      </c>
      <c r="B23" s="24">
        <f>50807+89941+986</f>
        <v>141734</v>
      </c>
      <c r="C23" s="25">
        <f>B23*100/(88707+66777+927)</f>
        <v>90.616388872905361</v>
      </c>
      <c r="D23" s="24">
        <v>116361</v>
      </c>
      <c r="E23" s="25">
        <f>D23*100/122706</f>
        <v>94.829103711309955</v>
      </c>
      <c r="F23" s="24">
        <v>47157</v>
      </c>
      <c r="G23" s="25">
        <f>F23*100/54466</f>
        <v>86.580619101824993</v>
      </c>
      <c r="H23" s="24">
        <v>14219</v>
      </c>
      <c r="I23" s="25">
        <f>H23*100/16937</f>
        <v>83.952293794650771</v>
      </c>
      <c r="J23" s="21">
        <v>4264</v>
      </c>
      <c r="K23" s="26">
        <f>J23*100/J23</f>
        <v>100</v>
      </c>
    </row>
    <row r="24" spans="1:11" s="29" customFormat="1" ht="20.100000000000001" customHeight="1" x14ac:dyDescent="0.2">
      <c r="A24" s="39" t="s">
        <v>4</v>
      </c>
      <c r="B24" s="21"/>
      <c r="C24" s="25"/>
      <c r="D24" s="21"/>
      <c r="E24" s="25"/>
      <c r="F24" s="21"/>
      <c r="G24" s="25"/>
      <c r="H24" s="21"/>
      <c r="I24" s="25"/>
      <c r="J24" s="21"/>
      <c r="K24" s="25"/>
    </row>
    <row r="25" spans="1:11" s="29" customFormat="1" ht="12.75" customHeight="1" x14ac:dyDescent="0.2">
      <c r="A25" s="34" t="s">
        <v>5</v>
      </c>
      <c r="B25" s="22" t="s">
        <v>14</v>
      </c>
      <c r="C25" s="27">
        <v>0</v>
      </c>
      <c r="D25" s="22" t="s">
        <v>14</v>
      </c>
      <c r="E25" s="27">
        <v>0</v>
      </c>
      <c r="F25" s="22" t="s">
        <v>14</v>
      </c>
      <c r="G25" s="27">
        <v>0</v>
      </c>
      <c r="H25" s="22" t="s">
        <v>14</v>
      </c>
      <c r="I25" s="27">
        <v>0</v>
      </c>
      <c r="J25" s="22" t="s">
        <v>14</v>
      </c>
      <c r="K25" s="15" t="s">
        <v>14</v>
      </c>
    </row>
    <row r="26" spans="1:11" s="29" customFormat="1" ht="12.75" customHeight="1" x14ac:dyDescent="0.2">
      <c r="A26" s="34" t="s">
        <v>24</v>
      </c>
      <c r="B26" s="21">
        <v>15025</v>
      </c>
      <c r="C26" s="25">
        <f>B26*100/B23</f>
        <v>10.600843834224674</v>
      </c>
      <c r="D26" s="21">
        <v>35545</v>
      </c>
      <c r="E26" s="25">
        <f>D26*100/D23</f>
        <v>30.547176459466659</v>
      </c>
      <c r="F26" s="21">
        <v>11734</v>
      </c>
      <c r="G26" s="25">
        <f>F26*100/F23</f>
        <v>24.882838178849376</v>
      </c>
      <c r="H26" s="21">
        <v>5561</v>
      </c>
      <c r="I26" s="25">
        <f>H26*100/H23</f>
        <v>39.109642028272027</v>
      </c>
      <c r="J26" s="21" t="s">
        <v>14</v>
      </c>
      <c r="K26" s="15" t="s">
        <v>14</v>
      </c>
    </row>
    <row r="27" spans="1:11" s="29" customFormat="1" ht="12.75" customHeight="1" x14ac:dyDescent="0.2">
      <c r="A27" s="34" t="s">
        <v>23</v>
      </c>
      <c r="B27" s="21">
        <v>5306</v>
      </c>
      <c r="C27" s="25">
        <f>B27*100/B23</f>
        <v>3.7436324382293593</v>
      </c>
      <c r="D27" s="21">
        <v>27140</v>
      </c>
      <c r="E27" s="25">
        <f>D27*100/D23</f>
        <v>23.323965933603183</v>
      </c>
      <c r="F27" s="21">
        <v>9132</v>
      </c>
      <c r="G27" s="25">
        <f>F27*100/F23</f>
        <v>19.365099561040779</v>
      </c>
      <c r="H27" s="21">
        <v>3301</v>
      </c>
      <c r="I27" s="25">
        <f>H27*100/H23</f>
        <v>23.215415992685841</v>
      </c>
      <c r="J27" s="21" t="s">
        <v>14</v>
      </c>
      <c r="K27" s="15" t="s">
        <v>14</v>
      </c>
    </row>
    <row r="28" spans="1:11" s="36" customFormat="1" ht="33.75" customHeight="1" x14ac:dyDescent="0.2">
      <c r="A28" s="38"/>
      <c r="B28" s="118" t="s">
        <v>28</v>
      </c>
      <c r="C28" s="118"/>
      <c r="D28" s="118"/>
      <c r="E28" s="118"/>
      <c r="F28" s="118"/>
      <c r="G28" s="118"/>
      <c r="H28" s="118"/>
      <c r="I28" s="118"/>
      <c r="J28" s="118"/>
      <c r="K28" s="118"/>
    </row>
    <row r="29" spans="1:11" s="36" customFormat="1" ht="4.7" customHeight="1" x14ac:dyDescent="0.2">
      <c r="A29" s="38"/>
      <c r="B29" s="37"/>
      <c r="C29" s="37"/>
      <c r="D29" s="37"/>
      <c r="E29" s="37"/>
      <c r="F29" s="37"/>
      <c r="G29" s="37"/>
      <c r="H29" s="37"/>
      <c r="I29" s="37"/>
    </row>
    <row r="30" spans="1:11" s="29" customFormat="1" ht="12.75" customHeight="1" x14ac:dyDescent="0.2">
      <c r="A30" s="34" t="s">
        <v>21</v>
      </c>
      <c r="B30" s="21">
        <f>15+63+2</f>
        <v>80</v>
      </c>
      <c r="C30" s="15" t="s">
        <v>9</v>
      </c>
      <c r="D30" s="21">
        <v>53</v>
      </c>
      <c r="E30" s="15" t="s">
        <v>9</v>
      </c>
      <c r="F30" s="21">
        <v>32</v>
      </c>
      <c r="G30" s="15" t="s">
        <v>9</v>
      </c>
      <c r="H30" s="21">
        <v>9</v>
      </c>
      <c r="I30" s="15" t="s">
        <v>9</v>
      </c>
      <c r="J30" s="21" t="s">
        <v>14</v>
      </c>
      <c r="K30" s="15" t="s">
        <v>14</v>
      </c>
    </row>
    <row r="31" spans="1:11" s="29" customFormat="1" ht="20.100000000000001" customHeight="1" x14ac:dyDescent="0.2">
      <c r="A31" s="34" t="s">
        <v>20</v>
      </c>
      <c r="B31" s="21" t="s">
        <v>14</v>
      </c>
      <c r="C31" s="15" t="s">
        <v>14</v>
      </c>
      <c r="D31" s="21" t="s">
        <v>14</v>
      </c>
      <c r="E31" s="15" t="s">
        <v>14</v>
      </c>
      <c r="F31" s="21" t="s">
        <v>14</v>
      </c>
      <c r="G31" s="15" t="s">
        <v>14</v>
      </c>
      <c r="H31" s="21" t="s">
        <v>14</v>
      </c>
      <c r="I31" s="15" t="s">
        <v>14</v>
      </c>
      <c r="J31" s="21" t="s">
        <v>14</v>
      </c>
      <c r="K31" s="15" t="s">
        <v>14</v>
      </c>
    </row>
    <row r="32" spans="1:11" s="29" customFormat="1" ht="24.75" customHeight="1" x14ac:dyDescent="0.2">
      <c r="A32" s="35" t="s">
        <v>19</v>
      </c>
      <c r="B32" s="21" t="s">
        <v>14</v>
      </c>
      <c r="C32" s="15" t="s">
        <v>14</v>
      </c>
      <c r="D32" s="21" t="s">
        <v>14</v>
      </c>
      <c r="E32" s="15" t="s">
        <v>14</v>
      </c>
      <c r="F32" s="21" t="s">
        <v>14</v>
      </c>
      <c r="G32" s="15" t="s">
        <v>14</v>
      </c>
      <c r="H32" s="21" t="s">
        <v>14</v>
      </c>
      <c r="I32" s="15" t="s">
        <v>14</v>
      </c>
      <c r="J32" s="21" t="s">
        <v>14</v>
      </c>
      <c r="K32" s="15" t="s">
        <v>14</v>
      </c>
    </row>
    <row r="33" spans="1:11" s="29" customFormat="1" ht="12.75" customHeight="1" x14ac:dyDescent="0.2">
      <c r="A33" s="34" t="s">
        <v>15</v>
      </c>
      <c r="B33" s="21" t="s">
        <v>14</v>
      </c>
      <c r="C33" s="15" t="s">
        <v>14</v>
      </c>
      <c r="D33" s="21" t="s">
        <v>14</v>
      </c>
      <c r="E33" s="15" t="s">
        <v>14</v>
      </c>
      <c r="F33" s="21" t="s">
        <v>14</v>
      </c>
      <c r="G33" s="15" t="s">
        <v>14</v>
      </c>
      <c r="H33" s="21" t="s">
        <v>14</v>
      </c>
      <c r="I33" s="15" t="s">
        <v>14</v>
      </c>
      <c r="J33" s="21">
        <v>37</v>
      </c>
      <c r="K33" s="15" t="s">
        <v>14</v>
      </c>
    </row>
    <row r="34" spans="1:11" s="29" customFormat="1" ht="7.5" customHeight="1" x14ac:dyDescent="0.2">
      <c r="A34" s="33"/>
      <c r="B34" s="21"/>
      <c r="C34" s="15"/>
      <c r="D34" s="21"/>
      <c r="E34" s="15"/>
      <c r="F34" s="21"/>
      <c r="G34" s="15"/>
      <c r="H34" s="21"/>
      <c r="I34" s="15"/>
      <c r="J34" s="21"/>
      <c r="K34" s="15"/>
    </row>
    <row r="35" spans="1:11" s="29" customFormat="1" ht="8.4499999999999993" customHeight="1" x14ac:dyDescent="0.2">
      <c r="A35" s="33" t="s">
        <v>8</v>
      </c>
      <c r="B35" s="21"/>
      <c r="C35" s="15"/>
      <c r="D35" s="21"/>
      <c r="E35" s="15"/>
      <c r="F35" s="21"/>
      <c r="G35" s="15"/>
      <c r="H35" s="21"/>
      <c r="I35" s="15"/>
      <c r="J35" s="21"/>
      <c r="K35" s="15"/>
    </row>
    <row r="36" spans="1:11" s="18" customFormat="1" ht="10.5" customHeight="1" x14ac:dyDescent="0.2">
      <c r="A36" s="114" t="s">
        <v>18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s="18" customFormat="1" ht="10.5" customHeight="1" x14ac:dyDescent="0.2">
      <c r="A37" s="114" t="s">
        <v>27</v>
      </c>
      <c r="B37" s="114"/>
      <c r="C37" s="114"/>
      <c r="D37" s="114"/>
      <c r="E37" s="114"/>
      <c r="F37" s="114"/>
      <c r="G37" s="114"/>
      <c r="H37" s="114"/>
      <c r="I37" s="114"/>
      <c r="J37" s="114"/>
    </row>
    <row r="38" spans="1:11" s="29" customFormat="1" ht="10.5" customHeight="1" x14ac:dyDescent="0.2">
      <c r="A38" s="114" t="s">
        <v>17</v>
      </c>
      <c r="B38" s="114"/>
      <c r="C38" s="114"/>
      <c r="D38" s="114"/>
      <c r="E38" s="114"/>
      <c r="F38" s="114"/>
      <c r="G38" s="114"/>
      <c r="H38" s="114"/>
      <c r="I38" s="28"/>
    </row>
    <row r="39" spans="1:11" s="31" customFormat="1" ht="21" customHeight="1" x14ac:dyDescent="0.2">
      <c r="A39" s="117" t="s">
        <v>30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1" ht="10.5" customHeight="1" x14ac:dyDescent="0.2">
      <c r="A40" s="115" t="s">
        <v>16</v>
      </c>
      <c r="B40" s="115"/>
      <c r="C40" s="115"/>
      <c r="D40" s="115"/>
      <c r="E40" s="115"/>
      <c r="F40" s="115"/>
      <c r="G40" s="115"/>
      <c r="H40" s="115"/>
      <c r="J40" s="11"/>
      <c r="K40" s="11"/>
    </row>
    <row r="41" spans="1:11" ht="10.5" customHeight="1" x14ac:dyDescent="0.2">
      <c r="A41" s="116" t="s">
        <v>6</v>
      </c>
      <c r="B41" s="116"/>
      <c r="F41" s="8"/>
      <c r="G41" s="8"/>
      <c r="H41" s="8"/>
      <c r="J41" s="11"/>
      <c r="K41" s="11"/>
    </row>
  </sheetData>
  <mergeCells count="16">
    <mergeCell ref="B28:K28"/>
    <mergeCell ref="B15:K15"/>
    <mergeCell ref="J6:K6"/>
    <mergeCell ref="H6:I6"/>
    <mergeCell ref="A6:A7"/>
    <mergeCell ref="B6:C6"/>
    <mergeCell ref="D6:E6"/>
    <mergeCell ref="F6:G6"/>
    <mergeCell ref="B9:K9"/>
    <mergeCell ref="B22:K22"/>
    <mergeCell ref="A36:K36"/>
    <mergeCell ref="A37:J37"/>
    <mergeCell ref="A38:H38"/>
    <mergeCell ref="A40:H40"/>
    <mergeCell ref="A41:B41"/>
    <mergeCell ref="A39:K39"/>
  </mergeCells>
  <pageMargins left="0.78740157480314965" right="0.45" top="0.98425196850393704" bottom="0.86614173228346458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40"/>
  <sheetViews>
    <sheetView zoomScaleNormal="100" zoomScaleSheetLayoutView="100" workbookViewId="0"/>
  </sheetViews>
  <sheetFormatPr baseColWidth="10" defaultColWidth="13.85546875" defaultRowHeight="12.75" x14ac:dyDescent="0.2"/>
  <cols>
    <col min="1" max="1" width="23.28515625" style="1" customWidth="1"/>
    <col min="2" max="2" width="7.7109375" style="1" customWidth="1"/>
    <col min="3" max="3" width="5.42578125" style="1" customWidth="1"/>
    <col min="4" max="4" width="8" style="1" customWidth="1"/>
    <col min="5" max="5" width="5.42578125" style="1" customWidth="1"/>
    <col min="6" max="6" width="6.7109375" style="1" customWidth="1"/>
    <col min="7" max="7" width="5.42578125" style="1" customWidth="1"/>
    <col min="8" max="8" width="6.85546875" style="1" customWidth="1"/>
    <col min="9" max="9" width="5.42578125" style="1" customWidth="1"/>
    <col min="10" max="10" width="5.7109375" customWidth="1"/>
    <col min="11" max="11" width="5.42578125" customWidth="1"/>
    <col min="12" max="12" width="5.7109375" customWidth="1"/>
    <col min="13" max="13" width="5.42578125" customWidth="1"/>
    <col min="14" max="16384" width="13.85546875" style="1"/>
  </cols>
  <sheetData>
    <row r="1" spans="1:13" ht="12.4" customHeight="1" x14ac:dyDescent="0.2"/>
    <row r="2" spans="1:13" ht="12.4" customHeight="1" x14ac:dyDescent="0.2"/>
    <row r="3" spans="1:13" ht="12.4" customHeight="1" x14ac:dyDescent="0.2">
      <c r="A3" s="4"/>
    </row>
    <row r="4" spans="1:13" ht="18" customHeight="1" x14ac:dyDescent="0.2">
      <c r="A4" s="4"/>
      <c r="B4" s="3"/>
      <c r="C4" s="3"/>
      <c r="D4" s="3"/>
    </row>
    <row r="5" spans="1:13" ht="12.4" customHeight="1" x14ac:dyDescent="0.2">
      <c r="A5" s="112"/>
      <c r="B5" s="4"/>
      <c r="C5" s="4"/>
      <c r="D5" s="4"/>
    </row>
    <row r="6" spans="1:13" s="106" customFormat="1" ht="35.65" customHeight="1" x14ac:dyDescent="0.2">
      <c r="A6" s="149" t="s">
        <v>0</v>
      </c>
      <c r="B6" s="142" t="s">
        <v>1</v>
      </c>
      <c r="C6" s="143"/>
      <c r="D6" s="142" t="s">
        <v>2</v>
      </c>
      <c r="E6" s="143"/>
      <c r="F6" s="145" t="s">
        <v>10</v>
      </c>
      <c r="G6" s="146"/>
      <c r="H6" s="145" t="s">
        <v>11</v>
      </c>
      <c r="I6" s="148"/>
      <c r="J6" s="145" t="s">
        <v>12</v>
      </c>
      <c r="K6" s="148"/>
      <c r="L6" s="145" t="s">
        <v>51</v>
      </c>
      <c r="M6" s="148"/>
    </row>
    <row r="7" spans="1:13" s="106" customFormat="1" ht="28.5" customHeight="1" x14ac:dyDescent="0.2">
      <c r="A7" s="122"/>
      <c r="B7" s="9" t="s">
        <v>13</v>
      </c>
      <c r="C7" s="9" t="s">
        <v>3</v>
      </c>
      <c r="D7" s="9" t="s">
        <v>13</v>
      </c>
      <c r="E7" s="9" t="s">
        <v>3</v>
      </c>
      <c r="F7" s="9" t="s">
        <v>13</v>
      </c>
      <c r="G7" s="9" t="s">
        <v>3</v>
      </c>
      <c r="H7" s="9" t="s">
        <v>13</v>
      </c>
      <c r="I7" s="10" t="s">
        <v>3</v>
      </c>
      <c r="J7" s="23" t="s">
        <v>13</v>
      </c>
      <c r="K7" s="104" t="s">
        <v>3</v>
      </c>
      <c r="L7" s="23" t="s">
        <v>13</v>
      </c>
      <c r="M7" s="104" t="s">
        <v>3</v>
      </c>
    </row>
    <row r="8" spans="1:13" s="29" customFormat="1" ht="32.25" customHeight="1" x14ac:dyDescent="0.2">
      <c r="A8" s="111"/>
      <c r="B8" s="153" t="s">
        <v>78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</row>
    <row r="9" spans="1:13" s="29" customFormat="1" ht="38.25" customHeight="1" x14ac:dyDescent="0.2">
      <c r="A9" s="35" t="s">
        <v>77</v>
      </c>
      <c r="B9" s="24">
        <v>109254</v>
      </c>
      <c r="C9" s="25">
        <v>62.09</v>
      </c>
      <c r="D9" s="24">
        <v>71269</v>
      </c>
      <c r="E9" s="25">
        <v>53.66</v>
      </c>
      <c r="F9" s="24">
        <v>22626</v>
      </c>
      <c r="G9" s="25">
        <v>42.98</v>
      </c>
      <c r="H9" s="24">
        <v>7101</v>
      </c>
      <c r="I9" s="25">
        <v>44.93</v>
      </c>
      <c r="J9" s="21">
        <v>301</v>
      </c>
      <c r="K9" s="26">
        <v>100</v>
      </c>
      <c r="L9" s="21"/>
      <c r="M9" s="26">
        <v>0</v>
      </c>
    </row>
    <row r="10" spans="1:13" s="29" customFormat="1" ht="20.100000000000001" customHeight="1" x14ac:dyDescent="0.2">
      <c r="A10" s="39" t="s">
        <v>4</v>
      </c>
      <c r="B10" s="21"/>
      <c r="C10" s="25"/>
      <c r="D10" s="21"/>
      <c r="E10" s="25"/>
      <c r="F10" s="21"/>
      <c r="G10" s="25"/>
      <c r="H10" s="21"/>
      <c r="I10" s="25"/>
      <c r="J10" s="21"/>
      <c r="K10" s="25"/>
      <c r="L10" s="21"/>
      <c r="M10" s="25"/>
    </row>
    <row r="11" spans="1:13" s="29" customFormat="1" ht="12.75" customHeight="1" x14ac:dyDescent="0.2">
      <c r="A11" s="39" t="s">
        <v>24</v>
      </c>
      <c r="B11" s="24">
        <v>2801</v>
      </c>
      <c r="C11" s="25">
        <v>2.56</v>
      </c>
      <c r="D11" s="24">
        <v>9617</v>
      </c>
      <c r="E11" s="25">
        <v>13.49</v>
      </c>
      <c r="F11" s="24">
        <v>1373</v>
      </c>
      <c r="G11" s="25">
        <v>6.07</v>
      </c>
      <c r="H11" s="24">
        <v>1615</v>
      </c>
      <c r="I11" s="25">
        <v>22.74</v>
      </c>
      <c r="J11" s="21" t="s">
        <v>14</v>
      </c>
      <c r="K11" s="15" t="s">
        <v>14</v>
      </c>
      <c r="L11" s="21" t="s">
        <v>14</v>
      </c>
      <c r="M11" s="15" t="s">
        <v>14</v>
      </c>
    </row>
    <row r="12" spans="1:13" s="29" customFormat="1" ht="12.75" customHeight="1" x14ac:dyDescent="0.2">
      <c r="A12" s="39" t="s">
        <v>23</v>
      </c>
      <c r="B12" s="24">
        <v>1015</v>
      </c>
      <c r="C12" s="25">
        <v>0.93</v>
      </c>
      <c r="D12" s="24">
        <v>14557</v>
      </c>
      <c r="E12" s="25">
        <v>20.43</v>
      </c>
      <c r="F12" s="24">
        <v>5212</v>
      </c>
      <c r="G12" s="25">
        <v>23.04</v>
      </c>
      <c r="H12" s="24">
        <v>1528</v>
      </c>
      <c r="I12" s="25">
        <v>21.52</v>
      </c>
      <c r="J12" s="21" t="s">
        <v>14</v>
      </c>
      <c r="K12" s="15" t="s">
        <v>14</v>
      </c>
      <c r="L12" s="21" t="s">
        <v>14</v>
      </c>
      <c r="M12" s="15" t="s">
        <v>14</v>
      </c>
    </row>
    <row r="13" spans="1:13" s="29" customFormat="1" ht="33.75" customHeight="1" x14ac:dyDescent="0.2">
      <c r="A13" s="32"/>
      <c r="B13" s="153" t="s">
        <v>76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  <row r="14" spans="1:13" s="29" customFormat="1" ht="4.9000000000000004" customHeight="1" x14ac:dyDescent="0.2">
      <c r="A14" s="32"/>
      <c r="B14" s="109"/>
      <c r="C14" s="109"/>
      <c r="D14" s="109"/>
      <c r="E14" s="109"/>
      <c r="F14" s="109"/>
      <c r="G14" s="109"/>
      <c r="H14" s="109"/>
      <c r="I14" s="109"/>
    </row>
    <row r="15" spans="1:13" s="29" customFormat="1" ht="12.75" customHeight="1" x14ac:dyDescent="0.2">
      <c r="A15" s="39" t="s">
        <v>21</v>
      </c>
      <c r="B15" s="21">
        <v>18</v>
      </c>
      <c r="C15" s="15" t="s">
        <v>9</v>
      </c>
      <c r="D15" s="21">
        <v>31</v>
      </c>
      <c r="E15" s="15" t="s">
        <v>9</v>
      </c>
      <c r="F15" s="21">
        <v>6</v>
      </c>
      <c r="G15" s="15" t="s">
        <v>9</v>
      </c>
      <c r="H15" s="21">
        <v>6</v>
      </c>
      <c r="I15" s="15" t="s">
        <v>9</v>
      </c>
      <c r="J15" s="15" t="s">
        <v>14</v>
      </c>
      <c r="K15" s="15" t="s">
        <v>14</v>
      </c>
      <c r="L15" s="15" t="s">
        <v>14</v>
      </c>
      <c r="M15" s="15" t="s">
        <v>14</v>
      </c>
    </row>
    <row r="16" spans="1:13" s="29" customFormat="1" ht="20.100000000000001" customHeight="1" x14ac:dyDescent="0.2">
      <c r="A16" s="39" t="s">
        <v>75</v>
      </c>
      <c r="B16" s="21">
        <v>47</v>
      </c>
      <c r="C16" s="15" t="s">
        <v>14</v>
      </c>
      <c r="D16" s="21">
        <v>8</v>
      </c>
      <c r="E16" s="15" t="s">
        <v>14</v>
      </c>
      <c r="F16" s="21" t="s">
        <v>14</v>
      </c>
      <c r="G16" s="15" t="s">
        <v>14</v>
      </c>
      <c r="H16" s="21">
        <v>4</v>
      </c>
      <c r="I16" s="15" t="s">
        <v>14</v>
      </c>
      <c r="J16" s="21" t="s">
        <v>14</v>
      </c>
      <c r="K16" s="15" t="s">
        <v>14</v>
      </c>
      <c r="L16" s="21" t="s">
        <v>14</v>
      </c>
      <c r="M16" s="15" t="s">
        <v>14</v>
      </c>
    </row>
    <row r="17" spans="1:15" s="29" customFormat="1" ht="24.75" customHeight="1" x14ac:dyDescent="0.2">
      <c r="A17" s="35" t="s">
        <v>19</v>
      </c>
      <c r="B17" s="21" t="s">
        <v>14</v>
      </c>
      <c r="C17" s="15" t="s">
        <v>14</v>
      </c>
      <c r="D17" s="21" t="s">
        <v>14</v>
      </c>
      <c r="E17" s="15" t="s">
        <v>14</v>
      </c>
      <c r="F17" s="21" t="s">
        <v>14</v>
      </c>
      <c r="G17" s="15" t="s">
        <v>14</v>
      </c>
      <c r="H17" s="21" t="s">
        <v>14</v>
      </c>
      <c r="I17" s="15" t="s">
        <v>14</v>
      </c>
      <c r="J17" s="21" t="s">
        <v>14</v>
      </c>
      <c r="K17" s="15" t="s">
        <v>14</v>
      </c>
      <c r="L17" s="21" t="s">
        <v>14</v>
      </c>
      <c r="M17" s="15" t="s">
        <v>14</v>
      </c>
    </row>
    <row r="18" spans="1:15" s="29" customFormat="1" ht="12.75" customHeight="1" x14ac:dyDescent="0.2">
      <c r="A18" s="35" t="s">
        <v>74</v>
      </c>
      <c r="B18" s="21" t="s">
        <v>14</v>
      </c>
      <c r="C18" s="15" t="s">
        <v>14</v>
      </c>
      <c r="D18" s="21" t="s">
        <v>14</v>
      </c>
      <c r="E18" s="15" t="s">
        <v>14</v>
      </c>
      <c r="F18" s="21" t="s">
        <v>14</v>
      </c>
      <c r="G18" s="15" t="s">
        <v>14</v>
      </c>
      <c r="H18" s="21" t="s">
        <v>14</v>
      </c>
      <c r="I18" s="15" t="s">
        <v>14</v>
      </c>
      <c r="J18" s="21">
        <v>7</v>
      </c>
      <c r="K18" s="15" t="s">
        <v>14</v>
      </c>
      <c r="L18" s="15" t="s">
        <v>14</v>
      </c>
      <c r="M18" s="15" t="s">
        <v>14</v>
      </c>
    </row>
    <row r="19" spans="1:15" s="29" customFormat="1" ht="13.5" customHeight="1" x14ac:dyDescent="0.2">
      <c r="A19" s="35" t="s">
        <v>73</v>
      </c>
      <c r="B19" s="21" t="s">
        <v>14</v>
      </c>
      <c r="C19" s="15" t="s">
        <v>14</v>
      </c>
      <c r="D19" s="21" t="s">
        <v>14</v>
      </c>
      <c r="E19" s="15" t="s">
        <v>14</v>
      </c>
      <c r="F19" s="21" t="s">
        <v>14</v>
      </c>
      <c r="G19" s="15" t="s">
        <v>14</v>
      </c>
      <c r="H19" s="21" t="s">
        <v>14</v>
      </c>
      <c r="I19" s="15" t="s">
        <v>14</v>
      </c>
      <c r="J19" s="15" t="s">
        <v>14</v>
      </c>
      <c r="K19" s="15" t="s">
        <v>14</v>
      </c>
      <c r="L19" s="21">
        <v>2</v>
      </c>
      <c r="M19" s="15" t="s">
        <v>14</v>
      </c>
    </row>
    <row r="20" spans="1:15" s="29" customFormat="1" ht="45" customHeight="1" x14ac:dyDescent="0.2">
      <c r="A20" s="111"/>
      <c r="B20" s="153" t="s">
        <v>83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</row>
    <row r="21" spans="1:15" s="29" customFormat="1" ht="38.25" customHeight="1" x14ac:dyDescent="0.2">
      <c r="A21" s="35" t="s">
        <v>77</v>
      </c>
      <c r="B21" s="24">
        <v>129890</v>
      </c>
      <c r="C21" s="25">
        <f>B21*100/171361</f>
        <v>75.799044123225244</v>
      </c>
      <c r="D21" s="24">
        <v>106788</v>
      </c>
      <c r="E21" s="25">
        <f>D21*100/135560</f>
        <v>78.775449985246382</v>
      </c>
      <c r="F21" s="24">
        <v>38166</v>
      </c>
      <c r="G21" s="25">
        <f>F21*100/52048</f>
        <v>73.328466031355674</v>
      </c>
      <c r="H21" s="24">
        <v>12318</v>
      </c>
      <c r="I21" s="25">
        <f>H21*100/16179</f>
        <v>76.135731503801225</v>
      </c>
      <c r="J21" s="21">
        <v>706</v>
      </c>
      <c r="K21" s="25">
        <f>J21*100/758</f>
        <v>93.139841688654357</v>
      </c>
      <c r="L21" s="21"/>
      <c r="M21" s="26">
        <f>L21*100/27</f>
        <v>0</v>
      </c>
      <c r="O21" s="110"/>
    </row>
    <row r="22" spans="1:15" s="29" customFormat="1" ht="20.100000000000001" customHeight="1" x14ac:dyDescent="0.2">
      <c r="A22" s="39" t="s">
        <v>4</v>
      </c>
      <c r="B22" s="21"/>
      <c r="C22" s="25"/>
      <c r="D22" s="21"/>
      <c r="E22" s="25"/>
      <c r="F22" s="21"/>
      <c r="G22" s="25"/>
      <c r="H22" s="21"/>
      <c r="I22" s="25"/>
      <c r="J22" s="21"/>
      <c r="K22" s="25"/>
      <c r="L22" s="21"/>
      <c r="M22" s="25"/>
    </row>
    <row r="23" spans="1:15" s="29" customFormat="1" ht="12.75" customHeight="1" x14ac:dyDescent="0.2">
      <c r="A23" s="113" t="s">
        <v>24</v>
      </c>
      <c r="B23" s="24">
        <v>4561</v>
      </c>
      <c r="C23" s="25">
        <f>B23*100/B21</f>
        <v>3.5114327507891292</v>
      </c>
      <c r="D23" s="24">
        <v>19948</v>
      </c>
      <c r="E23" s="25">
        <f>D23*100/D21</f>
        <v>18.680001498295688</v>
      </c>
      <c r="F23" s="24">
        <v>4678</v>
      </c>
      <c r="G23" s="25">
        <f>F23*100/F21</f>
        <v>12.256982654718859</v>
      </c>
      <c r="H23" s="24">
        <v>3274</v>
      </c>
      <c r="I23" s="25">
        <f>H23*100/H21</f>
        <v>26.578990095794772</v>
      </c>
      <c r="J23" s="21" t="s">
        <v>14</v>
      </c>
      <c r="K23" s="15" t="s">
        <v>14</v>
      </c>
      <c r="L23" s="21" t="s">
        <v>14</v>
      </c>
      <c r="M23" s="15" t="s">
        <v>14</v>
      </c>
    </row>
    <row r="24" spans="1:15" s="29" customFormat="1" ht="12.75" customHeight="1" x14ac:dyDescent="0.2">
      <c r="A24" s="113" t="s">
        <v>23</v>
      </c>
      <c r="B24" s="24">
        <v>1536</v>
      </c>
      <c r="C24" s="25">
        <f>B24*100/B21</f>
        <v>1.1825390715220572</v>
      </c>
      <c r="D24" s="24">
        <v>20371</v>
      </c>
      <c r="E24" s="25">
        <f>D24*100/D21</f>
        <v>19.076113420983631</v>
      </c>
      <c r="F24" s="24">
        <v>8479</v>
      </c>
      <c r="G24" s="25">
        <f>F24*100/F21</f>
        <v>22.216108578315779</v>
      </c>
      <c r="H24" s="24">
        <v>1958</v>
      </c>
      <c r="I24" s="25">
        <f>H24*100/H21</f>
        <v>15.895437571034259</v>
      </c>
      <c r="J24" s="21" t="s">
        <v>14</v>
      </c>
      <c r="K24" s="15" t="s">
        <v>14</v>
      </c>
      <c r="L24" s="21" t="s">
        <v>14</v>
      </c>
      <c r="M24" s="15" t="s">
        <v>14</v>
      </c>
    </row>
    <row r="25" spans="1:15" s="29" customFormat="1" ht="33.75" customHeight="1" x14ac:dyDescent="0.2">
      <c r="A25" s="32"/>
      <c r="B25" s="153" t="s">
        <v>76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</row>
    <row r="26" spans="1:15" s="29" customFormat="1" ht="4.9000000000000004" customHeight="1" x14ac:dyDescent="0.2">
      <c r="A26" s="32"/>
      <c r="B26" s="109"/>
      <c r="C26" s="109"/>
      <c r="D26" s="109"/>
      <c r="E26" s="109"/>
      <c r="F26" s="109"/>
      <c r="G26" s="109"/>
      <c r="H26" s="109"/>
      <c r="I26" s="109"/>
    </row>
    <row r="27" spans="1:15" s="29" customFormat="1" ht="12.75" customHeight="1" x14ac:dyDescent="0.2">
      <c r="A27" s="39" t="s">
        <v>21</v>
      </c>
      <c r="B27" s="21">
        <v>26</v>
      </c>
      <c r="C27" s="15" t="s">
        <v>9</v>
      </c>
      <c r="D27" s="21">
        <v>16</v>
      </c>
      <c r="E27" s="15" t="s">
        <v>9</v>
      </c>
      <c r="F27" s="21">
        <v>24</v>
      </c>
      <c r="G27" s="15" t="s">
        <v>9</v>
      </c>
      <c r="H27" s="21">
        <v>3</v>
      </c>
      <c r="I27" s="15" t="s">
        <v>9</v>
      </c>
      <c r="J27" s="15" t="s">
        <v>14</v>
      </c>
      <c r="K27" s="15" t="s">
        <v>14</v>
      </c>
      <c r="L27" s="15" t="s">
        <v>14</v>
      </c>
      <c r="M27" s="15" t="s">
        <v>14</v>
      </c>
    </row>
    <row r="28" spans="1:15" s="29" customFormat="1" ht="20.100000000000001" customHeight="1" x14ac:dyDescent="0.2">
      <c r="A28" s="39" t="s">
        <v>75</v>
      </c>
      <c r="B28" s="21">
        <v>70</v>
      </c>
      <c r="C28" s="15" t="s">
        <v>14</v>
      </c>
      <c r="D28" s="21">
        <v>2</v>
      </c>
      <c r="E28" s="15" t="s">
        <v>14</v>
      </c>
      <c r="F28" s="21">
        <v>1</v>
      </c>
      <c r="G28" s="15" t="s">
        <v>14</v>
      </c>
      <c r="H28" s="21">
        <v>6</v>
      </c>
      <c r="I28" s="15" t="s">
        <v>14</v>
      </c>
      <c r="J28" s="21" t="s">
        <v>14</v>
      </c>
      <c r="K28" s="15" t="s">
        <v>14</v>
      </c>
      <c r="L28" s="21" t="s">
        <v>14</v>
      </c>
      <c r="M28" s="15" t="s">
        <v>14</v>
      </c>
    </row>
    <row r="29" spans="1:15" s="29" customFormat="1" ht="24.75" customHeight="1" x14ac:dyDescent="0.2">
      <c r="A29" s="35" t="s">
        <v>19</v>
      </c>
      <c r="B29" s="21" t="s">
        <v>14</v>
      </c>
      <c r="C29" s="15" t="s">
        <v>14</v>
      </c>
      <c r="D29" s="21" t="s">
        <v>14</v>
      </c>
      <c r="E29" s="15" t="s">
        <v>14</v>
      </c>
      <c r="F29" s="21" t="s">
        <v>14</v>
      </c>
      <c r="G29" s="15" t="s">
        <v>14</v>
      </c>
      <c r="H29" s="21" t="s">
        <v>14</v>
      </c>
      <c r="I29" s="15" t="s">
        <v>14</v>
      </c>
      <c r="J29" s="21" t="s">
        <v>14</v>
      </c>
      <c r="K29" s="15" t="s">
        <v>14</v>
      </c>
      <c r="L29" s="21" t="s">
        <v>14</v>
      </c>
      <c r="M29" s="15" t="s">
        <v>14</v>
      </c>
    </row>
    <row r="30" spans="1:15" s="29" customFormat="1" ht="25.9" customHeight="1" x14ac:dyDescent="0.2">
      <c r="A30" s="35" t="s">
        <v>74</v>
      </c>
      <c r="B30" s="21" t="s">
        <v>14</v>
      </c>
      <c r="C30" s="15" t="s">
        <v>14</v>
      </c>
      <c r="D30" s="21" t="s">
        <v>14</v>
      </c>
      <c r="E30" s="15" t="s">
        <v>14</v>
      </c>
      <c r="F30" s="21" t="s">
        <v>14</v>
      </c>
      <c r="G30" s="15" t="s">
        <v>14</v>
      </c>
      <c r="H30" s="21" t="s">
        <v>14</v>
      </c>
      <c r="I30" s="15" t="s">
        <v>14</v>
      </c>
      <c r="J30" s="21">
        <v>15</v>
      </c>
      <c r="K30" s="15" t="s">
        <v>14</v>
      </c>
      <c r="L30" s="15" t="s">
        <v>14</v>
      </c>
      <c r="M30" s="15" t="s">
        <v>14</v>
      </c>
    </row>
    <row r="31" spans="1:15" s="29" customFormat="1" ht="13.9" customHeight="1" x14ac:dyDescent="0.2">
      <c r="A31" s="35" t="s">
        <v>73</v>
      </c>
      <c r="B31" s="21" t="s">
        <v>14</v>
      </c>
      <c r="C31" s="15" t="s">
        <v>14</v>
      </c>
      <c r="D31" s="21" t="s">
        <v>14</v>
      </c>
      <c r="E31" s="15" t="s">
        <v>14</v>
      </c>
      <c r="F31" s="21" t="s">
        <v>14</v>
      </c>
      <c r="G31" s="15" t="s">
        <v>14</v>
      </c>
      <c r="H31" s="21" t="s">
        <v>14</v>
      </c>
      <c r="I31" s="15" t="s">
        <v>14</v>
      </c>
      <c r="J31" s="15" t="s">
        <v>14</v>
      </c>
      <c r="K31" s="15" t="s">
        <v>14</v>
      </c>
      <c r="L31" s="21"/>
      <c r="M31" s="15" t="s">
        <v>14</v>
      </c>
    </row>
    <row r="32" spans="1:15" s="29" customFormat="1" ht="12" customHeight="1" x14ac:dyDescent="0.2">
      <c r="B32" s="21"/>
      <c r="C32" s="15"/>
      <c r="D32" s="21"/>
      <c r="E32" s="15"/>
      <c r="F32" s="21"/>
      <c r="G32" s="15"/>
      <c r="H32" s="21"/>
      <c r="I32" s="15"/>
      <c r="J32" s="21"/>
      <c r="K32" s="15"/>
      <c r="L32" s="21"/>
      <c r="M32" s="15"/>
    </row>
    <row r="33" spans="1:13" s="29" customFormat="1" ht="12" customHeight="1" x14ac:dyDescent="0.2">
      <c r="A33" s="29" t="s">
        <v>8</v>
      </c>
      <c r="B33" s="21"/>
      <c r="C33" s="15"/>
      <c r="D33" s="21"/>
      <c r="E33" s="15"/>
      <c r="F33" s="21"/>
      <c r="G33" s="15"/>
      <c r="H33" s="21"/>
      <c r="I33" s="15"/>
      <c r="J33" s="21"/>
      <c r="K33" s="15"/>
      <c r="L33" s="21"/>
      <c r="M33" s="15"/>
    </row>
    <row r="34" spans="1:13" s="108" customFormat="1" ht="10.5" customHeight="1" x14ac:dyDescent="0.2">
      <c r="A34" s="106" t="s">
        <v>48</v>
      </c>
    </row>
    <row r="35" spans="1:13" s="106" customFormat="1" ht="10.5" customHeight="1" x14ac:dyDescent="0.2">
      <c r="A35" s="106" t="s">
        <v>82</v>
      </c>
    </row>
    <row r="36" spans="1:13" s="29" customFormat="1" ht="10.5" customHeight="1" x14ac:dyDescent="0.2">
      <c r="A36" s="106" t="s">
        <v>81</v>
      </c>
      <c r="B36" s="32"/>
      <c r="C36" s="32"/>
      <c r="D36" s="32"/>
      <c r="E36" s="32"/>
      <c r="F36" s="32"/>
      <c r="G36" s="32"/>
      <c r="H36" s="32"/>
      <c r="I36" s="32"/>
    </row>
    <row r="37" spans="1:13" s="106" customFormat="1" ht="11.25" customHeight="1" x14ac:dyDescent="0.2">
      <c r="A37" s="106" t="s">
        <v>80</v>
      </c>
    </row>
    <row r="38" spans="1:13" s="106" customFormat="1" ht="11.25" customHeight="1" x14ac:dyDescent="0.2">
      <c r="A38" s="152" t="s">
        <v>79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</row>
    <row r="39" spans="1:13" ht="10.5" customHeight="1" x14ac:dyDescent="0.2">
      <c r="A39" s="105" t="s">
        <v>16</v>
      </c>
      <c r="F39" s="106"/>
      <c r="G39" s="106"/>
      <c r="H39" s="30"/>
      <c r="J39" s="1"/>
      <c r="K39" s="1"/>
      <c r="L39" s="1"/>
      <c r="M39" s="1"/>
    </row>
    <row r="40" spans="1:13" ht="10.5" customHeight="1" x14ac:dyDescent="0.2">
      <c r="A40" s="106" t="s">
        <v>6</v>
      </c>
      <c r="F40" s="106"/>
      <c r="G40" s="106"/>
      <c r="H40" s="106"/>
      <c r="J40" s="1"/>
      <c r="K40" s="1"/>
      <c r="L40" s="1"/>
      <c r="M40" s="1"/>
    </row>
  </sheetData>
  <mergeCells count="12">
    <mergeCell ref="J6:K6"/>
    <mergeCell ref="H6:I6"/>
    <mergeCell ref="A38:M38"/>
    <mergeCell ref="A6:A7"/>
    <mergeCell ref="B6:C6"/>
    <mergeCell ref="D6:E6"/>
    <mergeCell ref="F6:G6"/>
    <mergeCell ref="L6:M6"/>
    <mergeCell ref="B25:M25"/>
    <mergeCell ref="B20:M20"/>
    <mergeCell ref="B13:M13"/>
    <mergeCell ref="B8:M8"/>
  </mergeCells>
  <pageMargins left="0.39370078740157483" right="0.35433070866141736" top="0.98425196850393704" bottom="0.86614173228346458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41"/>
  <sheetViews>
    <sheetView zoomScaleNormal="100" zoomScaleSheetLayoutView="100" workbookViewId="0"/>
  </sheetViews>
  <sheetFormatPr baseColWidth="10" defaultColWidth="13.85546875" defaultRowHeight="12.75" x14ac:dyDescent="0.2"/>
  <cols>
    <col min="1" max="1" width="26.42578125" style="11" customWidth="1"/>
    <col min="2" max="2" width="7.7109375" style="11" customWidth="1"/>
    <col min="3" max="3" width="5.7109375" style="11" customWidth="1"/>
    <col min="4" max="4" width="8" style="11" customWidth="1"/>
    <col min="5" max="5" width="5.7109375" style="11" customWidth="1"/>
    <col min="6" max="6" width="6.7109375" style="11" customWidth="1"/>
    <col min="7" max="7" width="5.28515625" style="11" customWidth="1"/>
    <col min="8" max="8" width="6.85546875" style="11" customWidth="1"/>
    <col min="9" max="9" width="5.28515625" style="11" customWidth="1"/>
    <col min="10" max="10" width="5.7109375" customWidth="1"/>
    <col min="11" max="11" width="7.7109375" customWidth="1"/>
    <col min="12" max="16384" width="13.85546875" style="11"/>
  </cols>
  <sheetData>
    <row r="1" spans="1:13" ht="12.4" customHeight="1" x14ac:dyDescent="0.2"/>
    <row r="2" spans="1:13" ht="12.4" customHeight="1" x14ac:dyDescent="0.2"/>
    <row r="3" spans="1:13" ht="12.4" customHeight="1" x14ac:dyDescent="0.2">
      <c r="A3" s="51"/>
    </row>
    <row r="4" spans="1:13" ht="18" customHeight="1" x14ac:dyDescent="0.2">
      <c r="A4" s="51"/>
      <c r="B4" s="50"/>
      <c r="C4" s="50"/>
      <c r="D4" s="50"/>
    </row>
    <row r="5" spans="1:13" ht="12.4" customHeight="1" x14ac:dyDescent="0.2">
      <c r="A5" s="49"/>
      <c r="B5" s="48"/>
      <c r="C5" s="48"/>
      <c r="D5" s="48"/>
      <c r="E5" s="47"/>
      <c r="I5" s="47"/>
    </row>
    <row r="6" spans="1:13" s="8" customFormat="1" ht="35.65" customHeight="1" x14ac:dyDescent="0.2">
      <c r="A6" s="121" t="s">
        <v>0</v>
      </c>
      <c r="B6" s="123" t="s">
        <v>1</v>
      </c>
      <c r="C6" s="124"/>
      <c r="D6" s="123" t="s">
        <v>2</v>
      </c>
      <c r="E6" s="124"/>
      <c r="F6" s="119" t="s">
        <v>10</v>
      </c>
      <c r="G6" s="125"/>
      <c r="H6" s="119" t="s">
        <v>11</v>
      </c>
      <c r="I6" s="120"/>
      <c r="J6" s="119" t="s">
        <v>12</v>
      </c>
      <c r="K6" s="120"/>
    </row>
    <row r="7" spans="1:13" s="8" customFormat="1" ht="28.5" customHeight="1" x14ac:dyDescent="0.2">
      <c r="A7" s="122"/>
      <c r="B7" s="46" t="s">
        <v>13</v>
      </c>
      <c r="C7" s="46" t="s">
        <v>3</v>
      </c>
      <c r="D7" s="46" t="s">
        <v>13</v>
      </c>
      <c r="E7" s="46" t="s">
        <v>3</v>
      </c>
      <c r="F7" s="46" t="s">
        <v>13</v>
      </c>
      <c r="G7" s="46" t="s">
        <v>3</v>
      </c>
      <c r="H7" s="46" t="s">
        <v>13</v>
      </c>
      <c r="I7" s="45" t="s">
        <v>3</v>
      </c>
      <c r="J7" s="44" t="s">
        <v>13</v>
      </c>
      <c r="K7" s="43" t="s">
        <v>3</v>
      </c>
    </row>
    <row r="8" spans="1:13" s="8" customFormat="1" ht="5.25" customHeight="1" x14ac:dyDescent="0.2">
      <c r="A8" s="14"/>
      <c r="B8" s="42"/>
      <c r="C8" s="41"/>
      <c r="D8" s="42"/>
      <c r="E8" s="41"/>
      <c r="F8" s="42"/>
      <c r="G8" s="41"/>
      <c r="H8" s="42"/>
      <c r="I8" s="41"/>
    </row>
    <row r="9" spans="1:13" s="29" customFormat="1" ht="32.25" customHeight="1" x14ac:dyDescent="0.2">
      <c r="A9" s="40"/>
      <c r="B9" s="118" t="s">
        <v>29</v>
      </c>
      <c r="C9" s="118"/>
      <c r="D9" s="118"/>
      <c r="E9" s="118"/>
      <c r="F9" s="118"/>
      <c r="G9" s="118"/>
      <c r="H9" s="118"/>
      <c r="I9" s="118"/>
      <c r="J9" s="118"/>
      <c r="K9" s="118"/>
    </row>
    <row r="10" spans="1:13" s="29" customFormat="1" ht="38.25" customHeight="1" x14ac:dyDescent="0.2">
      <c r="A10" s="35" t="s">
        <v>25</v>
      </c>
      <c r="B10" s="24">
        <f>50807+89941+986</f>
        <v>141734</v>
      </c>
      <c r="C10" s="25">
        <f>B10*100/163328</f>
        <v>86.778751959247643</v>
      </c>
      <c r="D10" s="24">
        <v>116361</v>
      </c>
      <c r="E10" s="25">
        <f>D10*100/123511</f>
        <v>94.211041931487884</v>
      </c>
      <c r="F10" s="24">
        <v>47157</v>
      </c>
      <c r="G10" s="25">
        <f>F10*100/53803</f>
        <v>87.64752894819992</v>
      </c>
      <c r="H10" s="24">
        <v>14219</v>
      </c>
      <c r="I10" s="25">
        <f>H10*100/16911</f>
        <v>84.081367157471462</v>
      </c>
      <c r="J10" s="21">
        <v>4264</v>
      </c>
      <c r="K10" s="26">
        <f>J10*100/J10</f>
        <v>100</v>
      </c>
      <c r="M10" s="55"/>
    </row>
    <row r="11" spans="1:13" s="29" customFormat="1" ht="20.100000000000001" customHeight="1" x14ac:dyDescent="0.2">
      <c r="A11" s="39" t="s">
        <v>4</v>
      </c>
      <c r="B11" s="24"/>
      <c r="C11" s="54"/>
      <c r="D11" s="24"/>
      <c r="E11" s="54"/>
      <c r="F11" s="24"/>
      <c r="G11" s="54"/>
      <c r="H11" s="24"/>
      <c r="I11" s="54"/>
      <c r="J11" s="21"/>
      <c r="K11" s="26"/>
      <c r="M11" s="53"/>
    </row>
    <row r="12" spans="1:13" s="29" customFormat="1" ht="12.75" customHeight="1" x14ac:dyDescent="0.2">
      <c r="A12" s="34" t="s">
        <v>5</v>
      </c>
      <c r="B12" s="22" t="s">
        <v>14</v>
      </c>
      <c r="C12" s="27">
        <v>0</v>
      </c>
      <c r="D12" s="22" t="s">
        <v>14</v>
      </c>
      <c r="E12" s="27">
        <v>0</v>
      </c>
      <c r="F12" s="22" t="s">
        <v>14</v>
      </c>
      <c r="G12" s="27">
        <v>0</v>
      </c>
      <c r="H12" s="22" t="s">
        <v>14</v>
      </c>
      <c r="I12" s="27">
        <v>0</v>
      </c>
      <c r="J12" s="22" t="s">
        <v>14</v>
      </c>
      <c r="K12" s="15" t="s">
        <v>14</v>
      </c>
    </row>
    <row r="13" spans="1:13" s="29" customFormat="1" ht="12.75" customHeight="1" x14ac:dyDescent="0.2">
      <c r="A13" s="34" t="s">
        <v>24</v>
      </c>
      <c r="B13" s="21">
        <v>15025</v>
      </c>
      <c r="C13" s="25">
        <f>B13*100/B10</f>
        <v>10.600843834224674</v>
      </c>
      <c r="D13" s="21">
        <v>35545</v>
      </c>
      <c r="E13" s="25">
        <f>D13*100/D10</f>
        <v>30.547176459466659</v>
      </c>
      <c r="F13" s="21">
        <v>11734</v>
      </c>
      <c r="G13" s="25">
        <f>F13*100/F10</f>
        <v>24.882838178849376</v>
      </c>
      <c r="H13" s="21">
        <v>5561</v>
      </c>
      <c r="I13" s="25">
        <f>H13*100/H10</f>
        <v>39.109642028272027</v>
      </c>
      <c r="J13" s="21" t="s">
        <v>14</v>
      </c>
      <c r="K13" s="15" t="s">
        <v>14</v>
      </c>
    </row>
    <row r="14" spans="1:13" s="29" customFormat="1" ht="12.75" customHeight="1" x14ac:dyDescent="0.2">
      <c r="A14" s="34" t="s">
        <v>23</v>
      </c>
      <c r="B14" s="21">
        <v>5306</v>
      </c>
      <c r="C14" s="25">
        <f>B14*100/B10</f>
        <v>3.7436324382293593</v>
      </c>
      <c r="D14" s="21">
        <v>27140</v>
      </c>
      <c r="E14" s="25">
        <f>D14*100/D10</f>
        <v>23.323965933603183</v>
      </c>
      <c r="F14" s="21">
        <v>9132</v>
      </c>
      <c r="G14" s="25">
        <f>F14*100/F10</f>
        <v>19.365099561040779</v>
      </c>
      <c r="H14" s="21">
        <v>3301</v>
      </c>
      <c r="I14" s="25">
        <f>H14*100/H10</f>
        <v>23.215415992685841</v>
      </c>
      <c r="J14" s="21" t="s">
        <v>14</v>
      </c>
      <c r="K14" s="15" t="s">
        <v>14</v>
      </c>
    </row>
    <row r="15" spans="1:13" s="36" customFormat="1" ht="33.75" customHeight="1" x14ac:dyDescent="0.2">
      <c r="A15" s="38"/>
      <c r="B15" s="118" t="s">
        <v>28</v>
      </c>
      <c r="C15" s="118"/>
      <c r="D15" s="118"/>
      <c r="E15" s="118"/>
      <c r="F15" s="118"/>
      <c r="G15" s="118"/>
      <c r="H15" s="118"/>
      <c r="I15" s="118"/>
      <c r="J15" s="118"/>
      <c r="K15" s="118"/>
    </row>
    <row r="16" spans="1:13" s="36" customFormat="1" ht="4.9000000000000004" customHeight="1" x14ac:dyDescent="0.2">
      <c r="A16" s="38"/>
      <c r="B16" s="37"/>
      <c r="C16" s="37"/>
      <c r="D16" s="37"/>
      <c r="E16" s="37"/>
      <c r="F16" s="37"/>
      <c r="G16" s="37"/>
      <c r="H16" s="37"/>
      <c r="I16" s="37"/>
    </row>
    <row r="17" spans="1:11" s="29" customFormat="1" ht="12.75" customHeight="1" x14ac:dyDescent="0.2">
      <c r="A17" s="34" t="s">
        <v>21</v>
      </c>
      <c r="B17" s="21">
        <f>15+63+2</f>
        <v>80</v>
      </c>
      <c r="C17" s="15" t="s">
        <v>9</v>
      </c>
      <c r="D17" s="21">
        <v>53</v>
      </c>
      <c r="E17" s="15" t="s">
        <v>9</v>
      </c>
      <c r="F17" s="21">
        <v>32</v>
      </c>
      <c r="G17" s="15" t="s">
        <v>9</v>
      </c>
      <c r="H17" s="21">
        <v>9</v>
      </c>
      <c r="I17" s="15" t="s">
        <v>9</v>
      </c>
      <c r="J17" s="21" t="s">
        <v>14</v>
      </c>
      <c r="K17" s="15" t="s">
        <v>14</v>
      </c>
    </row>
    <row r="18" spans="1:11" s="29" customFormat="1" ht="20.100000000000001" customHeight="1" x14ac:dyDescent="0.2">
      <c r="A18" s="34" t="s">
        <v>20</v>
      </c>
      <c r="B18" s="21" t="s">
        <v>14</v>
      </c>
      <c r="C18" s="15" t="s">
        <v>14</v>
      </c>
      <c r="D18" s="21" t="s">
        <v>14</v>
      </c>
      <c r="E18" s="15" t="s">
        <v>14</v>
      </c>
      <c r="F18" s="21" t="s">
        <v>14</v>
      </c>
      <c r="G18" s="15" t="s">
        <v>14</v>
      </c>
      <c r="H18" s="21" t="s">
        <v>14</v>
      </c>
      <c r="I18" s="15" t="s">
        <v>14</v>
      </c>
      <c r="J18" s="21" t="s">
        <v>14</v>
      </c>
      <c r="K18" s="15" t="s">
        <v>14</v>
      </c>
    </row>
    <row r="19" spans="1:11" s="29" customFormat="1" ht="24.75" customHeight="1" x14ac:dyDescent="0.2">
      <c r="A19" s="35" t="s">
        <v>19</v>
      </c>
      <c r="B19" s="21" t="s">
        <v>14</v>
      </c>
      <c r="C19" s="15" t="s">
        <v>14</v>
      </c>
      <c r="D19" s="21" t="s">
        <v>14</v>
      </c>
      <c r="E19" s="15" t="s">
        <v>14</v>
      </c>
      <c r="F19" s="21" t="s">
        <v>14</v>
      </c>
      <c r="G19" s="15" t="s">
        <v>14</v>
      </c>
      <c r="H19" s="21" t="s">
        <v>14</v>
      </c>
      <c r="I19" s="15" t="s">
        <v>14</v>
      </c>
      <c r="J19" s="21" t="s">
        <v>14</v>
      </c>
      <c r="K19" s="15" t="s">
        <v>14</v>
      </c>
    </row>
    <row r="20" spans="1:11" s="29" customFormat="1" ht="12.75" customHeight="1" x14ac:dyDescent="0.2">
      <c r="A20" s="34" t="s">
        <v>15</v>
      </c>
      <c r="B20" s="21" t="s">
        <v>14</v>
      </c>
      <c r="C20" s="15" t="s">
        <v>14</v>
      </c>
      <c r="D20" s="21" t="s">
        <v>14</v>
      </c>
      <c r="E20" s="15" t="s">
        <v>14</v>
      </c>
      <c r="F20" s="21" t="s">
        <v>14</v>
      </c>
      <c r="G20" s="15" t="s">
        <v>14</v>
      </c>
      <c r="H20" s="21" t="s">
        <v>14</v>
      </c>
      <c r="I20" s="15" t="s">
        <v>14</v>
      </c>
      <c r="J20" s="21">
        <v>37</v>
      </c>
      <c r="K20" s="15" t="s">
        <v>14</v>
      </c>
    </row>
    <row r="21" spans="1:11" s="29" customFormat="1" ht="20.100000000000001" customHeight="1" x14ac:dyDescent="0.2">
      <c r="A21" s="33"/>
      <c r="B21" s="17"/>
      <c r="C21" s="15"/>
      <c r="D21" s="17"/>
      <c r="E21" s="15"/>
      <c r="F21" s="17"/>
      <c r="G21" s="15"/>
      <c r="H21" s="17"/>
      <c r="I21" s="15"/>
    </row>
    <row r="22" spans="1:11" s="29" customFormat="1" ht="36" customHeight="1" x14ac:dyDescent="0.2">
      <c r="A22" s="40"/>
      <c r="B22" s="118" t="s">
        <v>34</v>
      </c>
      <c r="C22" s="118"/>
      <c r="D22" s="118"/>
      <c r="E22" s="118"/>
      <c r="F22" s="118"/>
      <c r="G22" s="118"/>
      <c r="H22" s="118"/>
      <c r="I22" s="118"/>
      <c r="J22" s="118"/>
      <c r="K22" s="118"/>
    </row>
    <row r="23" spans="1:11" s="29" customFormat="1" ht="38.25" customHeight="1" x14ac:dyDescent="0.2">
      <c r="A23" s="35" t="s">
        <v>25</v>
      </c>
      <c r="B23" s="24">
        <v>143848</v>
      </c>
      <c r="C23" s="25">
        <f>B23*100/166260</f>
        <v>86.519908576927705</v>
      </c>
      <c r="D23" s="24">
        <v>115007</v>
      </c>
      <c r="E23" s="25">
        <f>D23*100/124800</f>
        <v>92.153044871794876</v>
      </c>
      <c r="F23" s="24">
        <v>44200</v>
      </c>
      <c r="G23" s="25">
        <f>F23*100/54566</f>
        <v>81.002822270278202</v>
      </c>
      <c r="H23" s="24">
        <v>14052</v>
      </c>
      <c r="I23" s="25">
        <f>H23*100/16884</f>
        <v>83.226723525230994</v>
      </c>
      <c r="J23" s="21">
        <v>4757</v>
      </c>
      <c r="K23" s="26">
        <f>J23*100/4757</f>
        <v>100</v>
      </c>
    </row>
    <row r="24" spans="1:11" s="29" customFormat="1" ht="20.100000000000001" customHeight="1" x14ac:dyDescent="0.2">
      <c r="A24" s="39" t="s">
        <v>4</v>
      </c>
      <c r="B24" s="21"/>
      <c r="C24" s="25"/>
      <c r="D24" s="21"/>
      <c r="E24" s="25"/>
      <c r="F24" s="21"/>
      <c r="G24" s="25"/>
      <c r="H24" s="21"/>
      <c r="I24" s="25"/>
      <c r="J24" s="21"/>
      <c r="K24" s="25"/>
    </row>
    <row r="25" spans="1:11" s="29" customFormat="1" ht="12.75" customHeight="1" x14ac:dyDescent="0.2">
      <c r="A25" s="34" t="s">
        <v>5</v>
      </c>
      <c r="B25" s="22" t="s">
        <v>14</v>
      </c>
      <c r="C25" s="27">
        <v>0</v>
      </c>
      <c r="D25" s="22" t="s">
        <v>14</v>
      </c>
      <c r="E25" s="27">
        <v>0</v>
      </c>
      <c r="F25" s="22" t="s">
        <v>14</v>
      </c>
      <c r="G25" s="27">
        <v>0</v>
      </c>
      <c r="H25" s="22" t="s">
        <v>14</v>
      </c>
      <c r="I25" s="27">
        <v>0</v>
      </c>
      <c r="J25" s="22" t="s">
        <v>14</v>
      </c>
      <c r="K25" s="15" t="s">
        <v>14</v>
      </c>
    </row>
    <row r="26" spans="1:11" s="29" customFormat="1" ht="12.75" customHeight="1" x14ac:dyDescent="0.2">
      <c r="A26" s="34" t="s">
        <v>24</v>
      </c>
      <c r="B26" s="21">
        <v>16161</v>
      </c>
      <c r="C26" s="25">
        <f>B26*100/B23</f>
        <v>11.234775596462933</v>
      </c>
      <c r="D26" s="21">
        <v>36955</v>
      </c>
      <c r="E26" s="25">
        <f>D26*100/D23</f>
        <v>32.132826697505372</v>
      </c>
      <c r="F26" s="21">
        <v>11734</v>
      </c>
      <c r="G26" s="25">
        <f>F26*100/F23</f>
        <v>26.547511312217196</v>
      </c>
      <c r="H26" s="21">
        <v>5567</v>
      </c>
      <c r="I26" s="25">
        <f>H26*100/H23</f>
        <v>39.617136350697407</v>
      </c>
      <c r="J26" s="21" t="s">
        <v>14</v>
      </c>
      <c r="K26" s="15" t="s">
        <v>14</v>
      </c>
    </row>
    <row r="27" spans="1:11" s="29" customFormat="1" ht="12.75" customHeight="1" x14ac:dyDescent="0.2">
      <c r="A27" s="34" t="s">
        <v>23</v>
      </c>
      <c r="B27" s="21">
        <v>5262</v>
      </c>
      <c r="C27" s="25">
        <f>B27*100/B23</f>
        <v>3.6580279183582669</v>
      </c>
      <c r="D27" s="21">
        <v>27441</v>
      </c>
      <c r="E27" s="25">
        <f>D27*100/D23</f>
        <v>23.860286765153425</v>
      </c>
      <c r="F27" s="21">
        <v>8978</v>
      </c>
      <c r="G27" s="25">
        <f>F27*100/F23</f>
        <v>20.312217194570135</v>
      </c>
      <c r="H27" s="21">
        <v>2777</v>
      </c>
      <c r="I27" s="25">
        <f>H27*100/H23</f>
        <v>19.762311414745231</v>
      </c>
      <c r="J27" s="21" t="s">
        <v>14</v>
      </c>
      <c r="K27" s="15" t="s">
        <v>14</v>
      </c>
    </row>
    <row r="28" spans="1:11" s="36" customFormat="1" ht="33.75" customHeight="1" x14ac:dyDescent="0.2">
      <c r="A28" s="38"/>
      <c r="B28" s="118" t="s">
        <v>33</v>
      </c>
      <c r="C28" s="118"/>
      <c r="D28" s="118"/>
      <c r="E28" s="118"/>
      <c r="F28" s="118"/>
      <c r="G28" s="118"/>
      <c r="H28" s="118"/>
      <c r="I28" s="118"/>
      <c r="J28" s="118"/>
      <c r="K28" s="118"/>
    </row>
    <row r="29" spans="1:11" s="36" customFormat="1" ht="4.9000000000000004" customHeight="1" x14ac:dyDescent="0.2">
      <c r="A29" s="38"/>
      <c r="B29" s="37"/>
      <c r="C29" s="37"/>
      <c r="D29" s="37"/>
      <c r="E29" s="37"/>
      <c r="F29" s="37"/>
      <c r="G29" s="37"/>
      <c r="H29" s="37"/>
      <c r="I29" s="37"/>
    </row>
    <row r="30" spans="1:11" s="29" customFormat="1" ht="12.75" customHeight="1" x14ac:dyDescent="0.2">
      <c r="A30" s="34" t="s">
        <v>21</v>
      </c>
      <c r="B30" s="21">
        <v>75</v>
      </c>
      <c r="C30" s="15" t="s">
        <v>9</v>
      </c>
      <c r="D30" s="21">
        <v>30</v>
      </c>
      <c r="E30" s="15" t="s">
        <v>9</v>
      </c>
      <c r="F30" s="21">
        <v>34</v>
      </c>
      <c r="G30" s="15" t="s">
        <v>9</v>
      </c>
      <c r="H30" s="21">
        <v>8</v>
      </c>
      <c r="I30" s="15" t="s">
        <v>9</v>
      </c>
      <c r="J30" s="21" t="s">
        <v>14</v>
      </c>
      <c r="K30" s="15" t="s">
        <v>14</v>
      </c>
    </row>
    <row r="31" spans="1:11" s="29" customFormat="1" ht="20.100000000000001" customHeight="1" x14ac:dyDescent="0.2">
      <c r="A31" s="34" t="s">
        <v>20</v>
      </c>
      <c r="B31" s="21" t="s">
        <v>14</v>
      </c>
      <c r="C31" s="15" t="s">
        <v>14</v>
      </c>
      <c r="D31" s="21" t="s">
        <v>14</v>
      </c>
      <c r="E31" s="15" t="s">
        <v>14</v>
      </c>
      <c r="F31" s="21" t="s">
        <v>14</v>
      </c>
      <c r="G31" s="15" t="s">
        <v>14</v>
      </c>
      <c r="H31" s="21" t="s">
        <v>14</v>
      </c>
      <c r="I31" s="15" t="s">
        <v>14</v>
      </c>
      <c r="J31" s="21" t="s">
        <v>14</v>
      </c>
      <c r="K31" s="15" t="s">
        <v>14</v>
      </c>
    </row>
    <row r="32" spans="1:11" s="29" customFormat="1" ht="24.75" customHeight="1" x14ac:dyDescent="0.2">
      <c r="A32" s="35" t="s">
        <v>19</v>
      </c>
      <c r="B32" s="21" t="s">
        <v>14</v>
      </c>
      <c r="C32" s="15" t="s">
        <v>14</v>
      </c>
      <c r="D32" s="21" t="s">
        <v>14</v>
      </c>
      <c r="E32" s="15" t="s">
        <v>14</v>
      </c>
      <c r="F32" s="21" t="s">
        <v>14</v>
      </c>
      <c r="G32" s="15" t="s">
        <v>14</v>
      </c>
      <c r="H32" s="21" t="s">
        <v>14</v>
      </c>
      <c r="I32" s="15" t="s">
        <v>14</v>
      </c>
      <c r="J32" s="21" t="s">
        <v>14</v>
      </c>
      <c r="K32" s="15" t="s">
        <v>14</v>
      </c>
    </row>
    <row r="33" spans="1:12" s="29" customFormat="1" ht="12.75" customHeight="1" x14ac:dyDescent="0.2">
      <c r="A33" s="34" t="s">
        <v>15</v>
      </c>
      <c r="B33" s="21" t="s">
        <v>14</v>
      </c>
      <c r="C33" s="15" t="s">
        <v>14</v>
      </c>
      <c r="D33" s="21" t="s">
        <v>14</v>
      </c>
      <c r="E33" s="15" t="s">
        <v>14</v>
      </c>
      <c r="F33" s="21" t="s">
        <v>14</v>
      </c>
      <c r="G33" s="15" t="s">
        <v>14</v>
      </c>
      <c r="H33" s="21" t="s">
        <v>14</v>
      </c>
      <c r="I33" s="15" t="s">
        <v>14</v>
      </c>
      <c r="J33" s="21">
        <v>22</v>
      </c>
      <c r="K33" s="15" t="s">
        <v>14</v>
      </c>
    </row>
    <row r="34" spans="1:12" s="29" customFormat="1" ht="7.5" customHeight="1" x14ac:dyDescent="0.2">
      <c r="A34" s="33"/>
      <c r="B34" s="21"/>
      <c r="C34" s="15"/>
      <c r="D34" s="21"/>
      <c r="E34" s="15"/>
      <c r="F34" s="21"/>
      <c r="G34" s="15"/>
      <c r="H34" s="21"/>
      <c r="I34" s="15"/>
      <c r="J34" s="21"/>
      <c r="K34" s="15"/>
    </row>
    <row r="35" spans="1:12" s="29" customFormat="1" ht="8.65" customHeight="1" x14ac:dyDescent="0.2">
      <c r="A35" s="33" t="s">
        <v>8</v>
      </c>
      <c r="B35" s="21"/>
      <c r="C35" s="15"/>
      <c r="D35" s="21"/>
      <c r="E35" s="15"/>
      <c r="F35" s="21"/>
      <c r="G35" s="15"/>
      <c r="H35" s="21"/>
      <c r="I35" s="15"/>
      <c r="J35" s="21"/>
      <c r="K35" s="15"/>
    </row>
    <row r="36" spans="1:12" s="18" customFormat="1" ht="10.5" customHeight="1" x14ac:dyDescent="0.2">
      <c r="A36" s="114" t="s">
        <v>18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9"/>
    </row>
    <row r="37" spans="1:12" s="52" customFormat="1" ht="10.5" customHeight="1" x14ac:dyDescent="0.2">
      <c r="A37" s="126" t="s">
        <v>32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pans="1:12" s="29" customFormat="1" ht="10.5" customHeight="1" x14ac:dyDescent="0.2">
      <c r="A38" s="114" t="s">
        <v>17</v>
      </c>
      <c r="B38" s="114"/>
      <c r="C38" s="114"/>
      <c r="D38" s="114"/>
      <c r="E38" s="114"/>
      <c r="F38" s="114"/>
      <c r="G38" s="114"/>
      <c r="H38" s="114"/>
      <c r="I38" s="114"/>
    </row>
    <row r="39" spans="1:12" s="31" customFormat="1" ht="21.2" customHeight="1" x14ac:dyDescent="0.2">
      <c r="A39" s="117" t="s">
        <v>31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2" ht="10.5" customHeight="1" x14ac:dyDescent="0.2">
      <c r="A40" s="115" t="s">
        <v>16</v>
      </c>
      <c r="B40" s="115"/>
      <c r="C40" s="115"/>
      <c r="D40" s="115"/>
      <c r="E40" s="115"/>
      <c r="F40" s="115"/>
      <c r="G40" s="115"/>
      <c r="H40" s="115"/>
      <c r="J40" s="11"/>
      <c r="K40" s="11"/>
    </row>
    <row r="41" spans="1:12" ht="10.5" customHeight="1" x14ac:dyDescent="0.2">
      <c r="A41" s="116" t="s">
        <v>6</v>
      </c>
      <c r="B41" s="116"/>
      <c r="C41" s="116"/>
      <c r="F41" s="8"/>
      <c r="G41" s="8"/>
      <c r="H41" s="8"/>
      <c r="J41" s="11"/>
      <c r="K41" s="11"/>
    </row>
  </sheetData>
  <mergeCells count="16">
    <mergeCell ref="A37:K37"/>
    <mergeCell ref="A38:I38"/>
    <mergeCell ref="A40:H40"/>
    <mergeCell ref="A41:C41"/>
    <mergeCell ref="A6:A7"/>
    <mergeCell ref="B6:C6"/>
    <mergeCell ref="D6:E6"/>
    <mergeCell ref="A39:K39"/>
    <mergeCell ref="A36:K36"/>
    <mergeCell ref="F6:G6"/>
    <mergeCell ref="B9:K9"/>
    <mergeCell ref="B22:K22"/>
    <mergeCell ref="B28:K28"/>
    <mergeCell ref="B15:K15"/>
    <mergeCell ref="J6:K6"/>
    <mergeCell ref="H6:I6"/>
  </mergeCells>
  <pageMargins left="0.78740157480314965" right="0.28000000000000003" top="0.98425196850393704" bottom="0.86614173228346458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41"/>
  <sheetViews>
    <sheetView zoomScaleNormal="100" zoomScaleSheetLayoutView="100" workbookViewId="0"/>
  </sheetViews>
  <sheetFormatPr baseColWidth="10" defaultColWidth="13.85546875" defaultRowHeight="12.75" x14ac:dyDescent="0.2"/>
  <cols>
    <col min="1" max="1" width="26.5703125" style="56" customWidth="1"/>
    <col min="2" max="2" width="7.7109375" style="56" customWidth="1"/>
    <col min="3" max="3" width="5.7109375" style="56" customWidth="1"/>
    <col min="4" max="4" width="8" style="56" customWidth="1"/>
    <col min="5" max="5" width="5.7109375" style="56" customWidth="1"/>
    <col min="6" max="6" width="6.7109375" style="56" customWidth="1"/>
    <col min="7" max="7" width="5.28515625" style="56" customWidth="1"/>
    <col min="8" max="8" width="6.85546875" style="56" customWidth="1"/>
    <col min="9" max="9" width="5.28515625" style="56" customWidth="1"/>
    <col min="10" max="10" width="5.7109375" style="57" customWidth="1"/>
    <col min="11" max="11" width="7.7109375" style="57" customWidth="1"/>
    <col min="12" max="16384" width="13.85546875" style="56"/>
  </cols>
  <sheetData>
    <row r="1" spans="1:11" ht="12.4" customHeight="1" x14ac:dyDescent="0.2"/>
    <row r="2" spans="1:11" ht="12.4" customHeight="1" x14ac:dyDescent="0.2"/>
    <row r="3" spans="1:11" ht="12.4" customHeight="1" x14ac:dyDescent="0.2">
      <c r="A3" s="58"/>
    </row>
    <row r="4" spans="1:11" ht="18" customHeight="1" x14ac:dyDescent="0.2">
      <c r="A4" s="58"/>
      <c r="B4" s="59"/>
      <c r="C4" s="59"/>
      <c r="D4" s="59"/>
    </row>
    <row r="5" spans="1:11" ht="12.4" customHeight="1" x14ac:dyDescent="0.2">
      <c r="A5" s="60"/>
      <c r="B5" s="61"/>
      <c r="C5" s="61"/>
      <c r="D5" s="61"/>
      <c r="E5" s="62"/>
      <c r="I5" s="62"/>
    </row>
    <row r="6" spans="1:11" s="64" customFormat="1" ht="35.65" customHeight="1" x14ac:dyDescent="0.2">
      <c r="A6" s="129" t="s">
        <v>0</v>
      </c>
      <c r="B6" s="131" t="s">
        <v>1</v>
      </c>
      <c r="C6" s="132"/>
      <c r="D6" s="131" t="s">
        <v>2</v>
      </c>
      <c r="E6" s="132"/>
      <c r="F6" s="127" t="s">
        <v>10</v>
      </c>
      <c r="G6" s="133"/>
      <c r="H6" s="127" t="s">
        <v>11</v>
      </c>
      <c r="I6" s="128"/>
      <c r="J6" s="127" t="s">
        <v>12</v>
      </c>
      <c r="K6" s="128"/>
    </row>
    <row r="7" spans="1:11" s="64" customFormat="1" ht="28.5" customHeight="1" x14ac:dyDescent="0.2">
      <c r="A7" s="130"/>
      <c r="B7" s="65" t="s">
        <v>13</v>
      </c>
      <c r="C7" s="65" t="s">
        <v>3</v>
      </c>
      <c r="D7" s="65" t="s">
        <v>13</v>
      </c>
      <c r="E7" s="65" t="s">
        <v>3</v>
      </c>
      <c r="F7" s="65" t="s">
        <v>13</v>
      </c>
      <c r="G7" s="65" t="s">
        <v>3</v>
      </c>
      <c r="H7" s="65" t="s">
        <v>13</v>
      </c>
      <c r="I7" s="66" t="s">
        <v>3</v>
      </c>
      <c r="J7" s="67" t="s">
        <v>13</v>
      </c>
      <c r="K7" s="63" t="s">
        <v>3</v>
      </c>
    </row>
    <row r="8" spans="1:11" s="64" customFormat="1" ht="5.25" customHeight="1" x14ac:dyDescent="0.2">
      <c r="A8" s="68"/>
      <c r="B8" s="69"/>
      <c r="C8" s="70"/>
      <c r="D8" s="69"/>
      <c r="E8" s="70"/>
      <c r="F8" s="69"/>
      <c r="G8" s="70"/>
      <c r="H8" s="69"/>
      <c r="I8" s="70"/>
    </row>
    <row r="9" spans="1:11" s="72" customFormat="1" ht="32.25" customHeight="1" x14ac:dyDescent="0.2">
      <c r="A9" s="71"/>
      <c r="B9" s="136" t="s">
        <v>34</v>
      </c>
      <c r="C9" s="136"/>
      <c r="D9" s="136"/>
      <c r="E9" s="136"/>
      <c r="F9" s="136"/>
      <c r="G9" s="136"/>
      <c r="H9" s="136"/>
      <c r="I9" s="136"/>
      <c r="J9" s="136"/>
      <c r="K9" s="136"/>
    </row>
    <row r="10" spans="1:11" s="72" customFormat="1" ht="38.25" customHeight="1" x14ac:dyDescent="0.2">
      <c r="A10" s="73" t="s">
        <v>35</v>
      </c>
      <c r="B10" s="74">
        <v>143848</v>
      </c>
      <c r="C10" s="75">
        <f>B10*100/166260</f>
        <v>86.519908576927705</v>
      </c>
      <c r="D10" s="74">
        <v>115007</v>
      </c>
      <c r="E10" s="75">
        <f>D10*100/124800</f>
        <v>92.153044871794876</v>
      </c>
      <c r="F10" s="74">
        <v>44200</v>
      </c>
      <c r="G10" s="75">
        <f>F10*100/54566</f>
        <v>81.002822270278202</v>
      </c>
      <c r="H10" s="74">
        <v>14052</v>
      </c>
      <c r="I10" s="75">
        <f>H10*100/16884</f>
        <v>83.226723525230994</v>
      </c>
      <c r="J10" s="76">
        <v>4757</v>
      </c>
      <c r="K10" s="77">
        <f>J10*100/4757</f>
        <v>100</v>
      </c>
    </row>
    <row r="11" spans="1:11" s="72" customFormat="1" ht="20.100000000000001" customHeight="1" x14ac:dyDescent="0.2">
      <c r="A11" s="78" t="s">
        <v>4</v>
      </c>
      <c r="B11" s="76"/>
      <c r="C11" s="75"/>
      <c r="D11" s="76"/>
      <c r="E11" s="75"/>
      <c r="F11" s="76"/>
      <c r="G11" s="75"/>
      <c r="H11" s="76"/>
      <c r="I11" s="75"/>
      <c r="J11" s="76"/>
      <c r="K11" s="75"/>
    </row>
    <row r="12" spans="1:11" s="72" customFormat="1" ht="12.75" customHeight="1" x14ac:dyDescent="0.2">
      <c r="A12" s="79" t="s">
        <v>5</v>
      </c>
      <c r="B12" s="80" t="s">
        <v>14</v>
      </c>
      <c r="C12" s="81">
        <v>0</v>
      </c>
      <c r="D12" s="80" t="s">
        <v>14</v>
      </c>
      <c r="E12" s="81">
        <v>0</v>
      </c>
      <c r="F12" s="80" t="s">
        <v>14</v>
      </c>
      <c r="G12" s="81">
        <v>0</v>
      </c>
      <c r="H12" s="80" t="s">
        <v>14</v>
      </c>
      <c r="I12" s="81">
        <v>0</v>
      </c>
      <c r="J12" s="80" t="s">
        <v>14</v>
      </c>
      <c r="K12" s="82" t="s">
        <v>14</v>
      </c>
    </row>
    <row r="13" spans="1:11" s="72" customFormat="1" ht="12.75" customHeight="1" x14ac:dyDescent="0.2">
      <c r="A13" s="79" t="s">
        <v>36</v>
      </c>
      <c r="B13" s="76">
        <v>16161</v>
      </c>
      <c r="C13" s="75">
        <f>B13*100/B10</f>
        <v>11.234775596462933</v>
      </c>
      <c r="D13" s="76">
        <v>36955</v>
      </c>
      <c r="E13" s="75">
        <f>D13*100/D10</f>
        <v>32.132826697505372</v>
      </c>
      <c r="F13" s="76">
        <v>11734</v>
      </c>
      <c r="G13" s="75">
        <f>F13*100/F10</f>
        <v>26.547511312217196</v>
      </c>
      <c r="H13" s="76">
        <v>5567</v>
      </c>
      <c r="I13" s="75">
        <f>H13*100/H10</f>
        <v>39.617136350697407</v>
      </c>
      <c r="J13" s="76" t="s">
        <v>14</v>
      </c>
      <c r="K13" s="82" t="s">
        <v>14</v>
      </c>
    </row>
    <row r="14" spans="1:11" s="72" customFormat="1" ht="12.75" customHeight="1" x14ac:dyDescent="0.2">
      <c r="A14" s="79" t="s">
        <v>37</v>
      </c>
      <c r="B14" s="76">
        <v>5262</v>
      </c>
      <c r="C14" s="75">
        <f>B14*100/B10</f>
        <v>3.6580279183582669</v>
      </c>
      <c r="D14" s="76">
        <v>27441</v>
      </c>
      <c r="E14" s="75">
        <f>D14*100/D10</f>
        <v>23.860286765153425</v>
      </c>
      <c r="F14" s="76">
        <v>8978</v>
      </c>
      <c r="G14" s="75">
        <f>F14*100/F10</f>
        <v>20.312217194570135</v>
      </c>
      <c r="H14" s="76">
        <v>2777</v>
      </c>
      <c r="I14" s="75">
        <f>H14*100/H10</f>
        <v>19.762311414745231</v>
      </c>
      <c r="J14" s="76" t="s">
        <v>14</v>
      </c>
      <c r="K14" s="82" t="s">
        <v>14</v>
      </c>
    </row>
    <row r="15" spans="1:11" s="84" customFormat="1" ht="33.75" customHeight="1" x14ac:dyDescent="0.2">
      <c r="A15" s="83"/>
      <c r="B15" s="136" t="s">
        <v>33</v>
      </c>
      <c r="C15" s="136"/>
      <c r="D15" s="136"/>
      <c r="E15" s="136"/>
      <c r="F15" s="136"/>
      <c r="G15" s="136"/>
      <c r="H15" s="136"/>
      <c r="I15" s="136"/>
      <c r="J15" s="136"/>
      <c r="K15" s="136"/>
    </row>
    <row r="16" spans="1:11" s="84" customFormat="1" ht="4.9000000000000004" customHeight="1" x14ac:dyDescent="0.2">
      <c r="A16" s="83"/>
      <c r="B16" s="85"/>
      <c r="C16" s="85"/>
      <c r="D16" s="85"/>
      <c r="E16" s="85"/>
      <c r="F16" s="85"/>
      <c r="G16" s="85"/>
      <c r="H16" s="85"/>
      <c r="I16" s="85"/>
    </row>
    <row r="17" spans="1:11" s="72" customFormat="1" ht="12.75" customHeight="1" x14ac:dyDescent="0.2">
      <c r="A17" s="79" t="s">
        <v>38</v>
      </c>
      <c r="B17" s="76">
        <v>75</v>
      </c>
      <c r="C17" s="82" t="s">
        <v>9</v>
      </c>
      <c r="D17" s="76">
        <v>30</v>
      </c>
      <c r="E17" s="82" t="s">
        <v>9</v>
      </c>
      <c r="F17" s="76">
        <v>34</v>
      </c>
      <c r="G17" s="82" t="s">
        <v>9</v>
      </c>
      <c r="H17" s="76">
        <v>8</v>
      </c>
      <c r="I17" s="82" t="s">
        <v>9</v>
      </c>
      <c r="J17" s="76" t="s">
        <v>14</v>
      </c>
      <c r="K17" s="82" t="s">
        <v>14</v>
      </c>
    </row>
    <row r="18" spans="1:11" s="72" customFormat="1" ht="20.100000000000001" customHeight="1" x14ac:dyDescent="0.2">
      <c r="A18" s="79" t="s">
        <v>39</v>
      </c>
      <c r="B18" s="76" t="s">
        <v>14</v>
      </c>
      <c r="C18" s="82" t="s">
        <v>14</v>
      </c>
      <c r="D18" s="76" t="s">
        <v>14</v>
      </c>
      <c r="E18" s="82" t="s">
        <v>14</v>
      </c>
      <c r="F18" s="76" t="s">
        <v>14</v>
      </c>
      <c r="G18" s="82" t="s">
        <v>14</v>
      </c>
      <c r="H18" s="76" t="s">
        <v>14</v>
      </c>
      <c r="I18" s="82" t="s">
        <v>14</v>
      </c>
      <c r="J18" s="76" t="s">
        <v>14</v>
      </c>
      <c r="K18" s="82" t="s">
        <v>14</v>
      </c>
    </row>
    <row r="19" spans="1:11" s="72" customFormat="1" ht="24.75" customHeight="1" x14ac:dyDescent="0.2">
      <c r="A19" s="73" t="s">
        <v>40</v>
      </c>
      <c r="B19" s="76" t="s">
        <v>14</v>
      </c>
      <c r="C19" s="82" t="s">
        <v>14</v>
      </c>
      <c r="D19" s="76" t="s">
        <v>14</v>
      </c>
      <c r="E19" s="82" t="s">
        <v>14</v>
      </c>
      <c r="F19" s="76" t="s">
        <v>14</v>
      </c>
      <c r="G19" s="82" t="s">
        <v>14</v>
      </c>
      <c r="H19" s="76" t="s">
        <v>14</v>
      </c>
      <c r="I19" s="82" t="s">
        <v>14</v>
      </c>
      <c r="J19" s="76" t="s">
        <v>14</v>
      </c>
      <c r="K19" s="82" t="s">
        <v>14</v>
      </c>
    </row>
    <row r="20" spans="1:11" s="72" customFormat="1" ht="12.75" customHeight="1" x14ac:dyDescent="0.2">
      <c r="A20" s="79" t="s">
        <v>41</v>
      </c>
      <c r="B20" s="76" t="s">
        <v>14</v>
      </c>
      <c r="C20" s="82" t="s">
        <v>14</v>
      </c>
      <c r="D20" s="76" t="s">
        <v>14</v>
      </c>
      <c r="E20" s="82" t="s">
        <v>14</v>
      </c>
      <c r="F20" s="76" t="s">
        <v>14</v>
      </c>
      <c r="G20" s="82" t="s">
        <v>14</v>
      </c>
      <c r="H20" s="76" t="s">
        <v>14</v>
      </c>
      <c r="I20" s="82" t="s">
        <v>14</v>
      </c>
      <c r="J20" s="76">
        <v>22</v>
      </c>
      <c r="K20" s="82" t="s">
        <v>14</v>
      </c>
    </row>
    <row r="21" spans="1:11" s="72" customFormat="1" ht="20.100000000000001" customHeight="1" x14ac:dyDescent="0.2">
      <c r="A21" s="86"/>
      <c r="B21" s="87"/>
      <c r="C21" s="82"/>
      <c r="D21" s="87"/>
      <c r="E21" s="82"/>
      <c r="F21" s="87"/>
      <c r="G21" s="82"/>
      <c r="H21" s="87"/>
      <c r="I21" s="82"/>
    </row>
    <row r="22" spans="1:11" s="72" customFormat="1" ht="36" customHeight="1" x14ac:dyDescent="0.2">
      <c r="A22" s="71"/>
      <c r="B22" s="136" t="s">
        <v>42</v>
      </c>
      <c r="C22" s="136"/>
      <c r="D22" s="136"/>
      <c r="E22" s="136"/>
      <c r="F22" s="136"/>
      <c r="G22" s="136"/>
      <c r="H22" s="136"/>
      <c r="I22" s="136"/>
      <c r="J22" s="136"/>
      <c r="K22" s="136"/>
    </row>
    <row r="23" spans="1:11" s="72" customFormat="1" ht="38.25" customHeight="1" x14ac:dyDescent="0.2">
      <c r="A23" s="73" t="s">
        <v>35</v>
      </c>
      <c r="B23" s="74">
        <v>146789</v>
      </c>
      <c r="C23" s="75">
        <f>B23*100/169598</f>
        <v>86.551138574747341</v>
      </c>
      <c r="D23" s="74">
        <v>120527</v>
      </c>
      <c r="E23" s="75">
        <f>D23*100/127788</f>
        <v>94.317932826243464</v>
      </c>
      <c r="F23" s="74">
        <v>50296</v>
      </c>
      <c r="G23" s="75">
        <f>F23*100/55716</f>
        <v>90.272094191973579</v>
      </c>
      <c r="H23" s="74">
        <v>13567</v>
      </c>
      <c r="I23" s="75">
        <f>H23*100/16431</f>
        <v>82.569533199440087</v>
      </c>
      <c r="J23" s="76">
        <v>5380</v>
      </c>
      <c r="K23" s="77">
        <f>J23*100/5380</f>
        <v>100</v>
      </c>
    </row>
    <row r="24" spans="1:11" s="72" customFormat="1" ht="20.100000000000001" customHeight="1" x14ac:dyDescent="0.2">
      <c r="A24" s="78" t="s">
        <v>4</v>
      </c>
      <c r="B24" s="76"/>
      <c r="C24" s="75"/>
      <c r="D24" s="76"/>
      <c r="E24" s="75"/>
      <c r="F24" s="76"/>
      <c r="G24" s="75"/>
      <c r="H24" s="76"/>
      <c r="I24" s="75"/>
      <c r="J24" s="76"/>
      <c r="K24" s="75"/>
    </row>
    <row r="25" spans="1:11" s="72" customFormat="1" ht="12.75" customHeight="1" x14ac:dyDescent="0.2">
      <c r="A25" s="79" t="s">
        <v>5</v>
      </c>
      <c r="B25" s="80" t="s">
        <v>14</v>
      </c>
      <c r="C25" s="81">
        <v>0</v>
      </c>
      <c r="D25" s="80" t="s">
        <v>14</v>
      </c>
      <c r="E25" s="81">
        <v>0</v>
      </c>
      <c r="F25" s="80" t="s">
        <v>14</v>
      </c>
      <c r="G25" s="81">
        <v>0</v>
      </c>
      <c r="H25" s="80" t="s">
        <v>14</v>
      </c>
      <c r="I25" s="81">
        <v>0</v>
      </c>
      <c r="J25" s="80" t="s">
        <v>14</v>
      </c>
      <c r="K25" s="82" t="s">
        <v>14</v>
      </c>
    </row>
    <row r="26" spans="1:11" s="72" customFormat="1" ht="12.75" customHeight="1" x14ac:dyDescent="0.2">
      <c r="A26" s="79" t="s">
        <v>36</v>
      </c>
      <c r="B26" s="76">
        <v>15847</v>
      </c>
      <c r="C26" s="75">
        <f>B26*100/B23</f>
        <v>10.795768075264496</v>
      </c>
      <c r="D26" s="76">
        <v>37910</v>
      </c>
      <c r="E26" s="75">
        <f>D26*100/D23</f>
        <v>31.453533233217453</v>
      </c>
      <c r="F26" s="76">
        <v>10283</v>
      </c>
      <c r="G26" s="75">
        <f>F26*100/F23</f>
        <v>20.444965802449499</v>
      </c>
      <c r="H26" s="76">
        <v>5698</v>
      </c>
      <c r="I26" s="75">
        <f>H26*100/H23</f>
        <v>41.99896808432225</v>
      </c>
      <c r="J26" s="76" t="s">
        <v>14</v>
      </c>
      <c r="K26" s="82" t="s">
        <v>14</v>
      </c>
    </row>
    <row r="27" spans="1:11" s="72" customFormat="1" ht="12.75" customHeight="1" x14ac:dyDescent="0.2">
      <c r="A27" s="79" t="s">
        <v>37</v>
      </c>
      <c r="B27" s="76">
        <v>1765</v>
      </c>
      <c r="C27" s="75">
        <f>B27*100/B23</f>
        <v>1.202406174849614</v>
      </c>
      <c r="D27" s="76">
        <v>25421</v>
      </c>
      <c r="E27" s="75">
        <f>D27*100/D23</f>
        <v>21.091539655015058</v>
      </c>
      <c r="F27" s="76">
        <v>10408</v>
      </c>
      <c r="G27" s="75">
        <f>F27*100/F23</f>
        <v>20.693494512486083</v>
      </c>
      <c r="H27" s="76">
        <v>2441</v>
      </c>
      <c r="I27" s="75">
        <f>H27*100/H23</f>
        <v>17.992186924154197</v>
      </c>
      <c r="J27" s="76" t="s">
        <v>14</v>
      </c>
      <c r="K27" s="82" t="s">
        <v>14</v>
      </c>
    </row>
    <row r="28" spans="1:11" s="84" customFormat="1" ht="33.75" customHeight="1" x14ac:dyDescent="0.2">
      <c r="A28" s="83"/>
      <c r="B28" s="136" t="s">
        <v>43</v>
      </c>
      <c r="C28" s="136"/>
      <c r="D28" s="136"/>
      <c r="E28" s="136"/>
      <c r="F28" s="136"/>
      <c r="G28" s="136"/>
      <c r="H28" s="136"/>
      <c r="I28" s="136"/>
      <c r="J28" s="136"/>
      <c r="K28" s="136"/>
    </row>
    <row r="29" spans="1:11" s="84" customFormat="1" ht="4.9000000000000004" customHeight="1" x14ac:dyDescent="0.2">
      <c r="A29" s="83"/>
      <c r="B29" s="85"/>
      <c r="C29" s="85"/>
      <c r="D29" s="85"/>
      <c r="E29" s="85"/>
      <c r="F29" s="85"/>
      <c r="G29" s="85"/>
      <c r="H29" s="85"/>
      <c r="I29" s="85"/>
    </row>
    <row r="30" spans="1:11" s="72" customFormat="1" ht="12.75" customHeight="1" x14ac:dyDescent="0.2">
      <c r="A30" s="79" t="s">
        <v>38</v>
      </c>
      <c r="B30" s="76">
        <v>67</v>
      </c>
      <c r="C30" s="82" t="s">
        <v>9</v>
      </c>
      <c r="D30" s="76">
        <v>40</v>
      </c>
      <c r="E30" s="82" t="s">
        <v>9</v>
      </c>
      <c r="F30" s="76">
        <v>46</v>
      </c>
      <c r="G30" s="82" t="s">
        <v>9</v>
      </c>
      <c r="H30" s="76">
        <v>12</v>
      </c>
      <c r="I30" s="82" t="s">
        <v>9</v>
      </c>
      <c r="J30" s="76"/>
      <c r="K30" s="82" t="s">
        <v>14</v>
      </c>
    </row>
    <row r="31" spans="1:11" s="72" customFormat="1" ht="20.100000000000001" customHeight="1" x14ac:dyDescent="0.2">
      <c r="A31" s="79" t="s">
        <v>39</v>
      </c>
      <c r="B31" s="76" t="s">
        <v>14</v>
      </c>
      <c r="C31" s="82" t="s">
        <v>14</v>
      </c>
      <c r="D31" s="76" t="s">
        <v>14</v>
      </c>
      <c r="E31" s="82" t="s">
        <v>14</v>
      </c>
      <c r="F31" s="76" t="s">
        <v>14</v>
      </c>
      <c r="G31" s="82" t="s">
        <v>14</v>
      </c>
      <c r="H31" s="76" t="s">
        <v>14</v>
      </c>
      <c r="I31" s="82" t="s">
        <v>14</v>
      </c>
      <c r="J31" s="76" t="s">
        <v>14</v>
      </c>
      <c r="K31" s="82" t="s">
        <v>14</v>
      </c>
    </row>
    <row r="32" spans="1:11" s="72" customFormat="1" ht="24.75" customHeight="1" x14ac:dyDescent="0.2">
      <c r="A32" s="73" t="s">
        <v>40</v>
      </c>
      <c r="B32" s="76" t="s">
        <v>14</v>
      </c>
      <c r="C32" s="82" t="s">
        <v>14</v>
      </c>
      <c r="D32" s="76" t="s">
        <v>14</v>
      </c>
      <c r="E32" s="82" t="s">
        <v>14</v>
      </c>
      <c r="F32" s="76" t="s">
        <v>14</v>
      </c>
      <c r="G32" s="82" t="s">
        <v>14</v>
      </c>
      <c r="H32" s="76" t="s">
        <v>14</v>
      </c>
      <c r="I32" s="82" t="s">
        <v>14</v>
      </c>
      <c r="J32" s="76" t="s">
        <v>14</v>
      </c>
      <c r="K32" s="82" t="s">
        <v>14</v>
      </c>
    </row>
    <row r="33" spans="1:12" s="72" customFormat="1" ht="12.75" customHeight="1" x14ac:dyDescent="0.2">
      <c r="A33" s="79" t="s">
        <v>41</v>
      </c>
      <c r="B33" s="76" t="s">
        <v>14</v>
      </c>
      <c r="C33" s="82" t="s">
        <v>14</v>
      </c>
      <c r="D33" s="76" t="s">
        <v>14</v>
      </c>
      <c r="E33" s="82" t="s">
        <v>14</v>
      </c>
      <c r="F33" s="76" t="s">
        <v>14</v>
      </c>
      <c r="G33" s="82" t="s">
        <v>14</v>
      </c>
      <c r="H33" s="76" t="s">
        <v>14</v>
      </c>
      <c r="I33" s="82" t="s">
        <v>14</v>
      </c>
      <c r="J33" s="76">
        <v>33</v>
      </c>
      <c r="K33" s="82" t="s">
        <v>14</v>
      </c>
    </row>
    <row r="34" spans="1:12" s="72" customFormat="1" ht="7.5" customHeight="1" x14ac:dyDescent="0.2">
      <c r="A34" s="86"/>
      <c r="B34" s="76"/>
      <c r="C34" s="82"/>
      <c r="D34" s="76"/>
      <c r="E34" s="82"/>
      <c r="F34" s="76"/>
      <c r="G34" s="82"/>
      <c r="H34" s="76"/>
      <c r="I34" s="82"/>
      <c r="J34" s="76"/>
      <c r="K34" s="82"/>
    </row>
    <row r="35" spans="1:12" s="72" customFormat="1" ht="8.65" customHeight="1" x14ac:dyDescent="0.2">
      <c r="A35" s="86" t="s">
        <v>8</v>
      </c>
      <c r="B35" s="76"/>
      <c r="C35" s="82"/>
      <c r="D35" s="76"/>
      <c r="E35" s="82"/>
      <c r="F35" s="76"/>
      <c r="G35" s="82"/>
      <c r="H35" s="76"/>
      <c r="I35" s="82"/>
      <c r="J35" s="76"/>
      <c r="K35" s="82"/>
    </row>
    <row r="36" spans="1:12" s="88" customFormat="1" ht="10.5" customHeight="1" x14ac:dyDescent="0.2">
      <c r="A36" s="139" t="s">
        <v>18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91"/>
    </row>
    <row r="37" spans="1:12" s="89" customFormat="1" ht="10.5" customHeight="1" x14ac:dyDescent="0.2">
      <c r="A37" s="138" t="s">
        <v>44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</row>
    <row r="38" spans="1:12" s="72" customFormat="1" ht="10.5" customHeight="1" x14ac:dyDescent="0.2">
      <c r="A38" s="139" t="s">
        <v>17</v>
      </c>
      <c r="B38" s="139"/>
      <c r="C38" s="139"/>
      <c r="D38" s="139"/>
      <c r="E38" s="139"/>
      <c r="F38" s="139"/>
      <c r="G38" s="139"/>
      <c r="H38" s="139"/>
      <c r="I38" s="139"/>
    </row>
    <row r="39" spans="1:12" s="90" customFormat="1" ht="21.2" customHeight="1" x14ac:dyDescent="0.2">
      <c r="A39" s="137" t="s">
        <v>45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</row>
    <row r="40" spans="1:12" ht="10.5" customHeight="1" x14ac:dyDescent="0.2">
      <c r="A40" s="134" t="s">
        <v>16</v>
      </c>
      <c r="B40" s="134"/>
      <c r="C40" s="134"/>
      <c r="D40" s="134"/>
      <c r="E40" s="134"/>
      <c r="F40" s="134"/>
      <c r="G40" s="134"/>
      <c r="H40" s="134"/>
      <c r="J40" s="56"/>
      <c r="K40" s="56"/>
    </row>
    <row r="41" spans="1:12" ht="10.5" customHeight="1" x14ac:dyDescent="0.2">
      <c r="A41" s="135" t="s">
        <v>6</v>
      </c>
      <c r="B41" s="135"/>
      <c r="C41" s="135"/>
      <c r="F41" s="64"/>
      <c r="G41" s="64"/>
      <c r="H41" s="64"/>
      <c r="J41" s="56"/>
      <c r="K41" s="56"/>
    </row>
  </sheetData>
  <mergeCells count="16">
    <mergeCell ref="A40:H40"/>
    <mergeCell ref="A41:C41"/>
    <mergeCell ref="B9:K9"/>
    <mergeCell ref="B15:K15"/>
    <mergeCell ref="B22:K22"/>
    <mergeCell ref="B28:K28"/>
    <mergeCell ref="A39:K39"/>
    <mergeCell ref="A37:K37"/>
    <mergeCell ref="A38:I38"/>
    <mergeCell ref="A36:K36"/>
    <mergeCell ref="J6:K6"/>
    <mergeCell ref="A6:A7"/>
    <mergeCell ref="B6:C6"/>
    <mergeCell ref="D6:E6"/>
    <mergeCell ref="F6:G6"/>
    <mergeCell ref="H6:I6"/>
  </mergeCells>
  <pageMargins left="0.78740157480314965" right="0.47" top="0.98425196850393704" bottom="0.86614173228346458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39"/>
  <sheetViews>
    <sheetView zoomScaleNormal="100" zoomScaleSheetLayoutView="100" workbookViewId="0"/>
  </sheetViews>
  <sheetFormatPr baseColWidth="10" defaultColWidth="13.85546875" defaultRowHeight="12.75" x14ac:dyDescent="0.2"/>
  <cols>
    <col min="1" max="1" width="26.5703125" style="1" customWidth="1"/>
    <col min="2" max="2" width="7.7109375" style="1" customWidth="1"/>
    <col min="3" max="3" width="6.28515625" style="1" customWidth="1"/>
    <col min="4" max="4" width="8" style="1" customWidth="1"/>
    <col min="5" max="5" width="5.7109375" style="1" customWidth="1"/>
    <col min="6" max="6" width="6.7109375" style="1" customWidth="1"/>
    <col min="7" max="7" width="5.28515625" style="1" customWidth="1"/>
    <col min="8" max="8" width="6.85546875" style="1" customWidth="1"/>
    <col min="9" max="9" width="5.28515625" style="1" customWidth="1"/>
    <col min="10" max="10" width="5.7109375" customWidth="1"/>
    <col min="11" max="11" width="7.7109375" customWidth="1"/>
    <col min="12" max="16384" width="13.85546875" style="1"/>
  </cols>
  <sheetData>
    <row r="1" spans="1:11" ht="12.4" customHeight="1" x14ac:dyDescent="0.2"/>
    <row r="2" spans="1:11" ht="12.4" customHeight="1" x14ac:dyDescent="0.2"/>
    <row r="3" spans="1:11" ht="12.4" customHeight="1" x14ac:dyDescent="0.2">
      <c r="A3" s="4"/>
    </row>
    <row r="4" spans="1:11" ht="18" customHeight="1" x14ac:dyDescent="0.2">
      <c r="A4" s="4"/>
      <c r="B4" s="3"/>
      <c r="C4" s="3"/>
      <c r="D4" s="3"/>
    </row>
    <row r="5" spans="1:11" ht="12.4" customHeight="1" x14ac:dyDescent="0.2">
      <c r="A5" s="5"/>
      <c r="B5" s="6"/>
      <c r="C5" s="6"/>
      <c r="D5" s="6"/>
      <c r="E5" s="2"/>
      <c r="I5" s="2"/>
    </row>
    <row r="6" spans="1:11" s="7" customFormat="1" ht="35.65" customHeight="1" x14ac:dyDescent="0.2">
      <c r="A6" s="149" t="s">
        <v>0</v>
      </c>
      <c r="B6" s="142" t="s">
        <v>1</v>
      </c>
      <c r="C6" s="143"/>
      <c r="D6" s="142" t="s">
        <v>2</v>
      </c>
      <c r="E6" s="143"/>
      <c r="F6" s="145" t="s">
        <v>10</v>
      </c>
      <c r="G6" s="146"/>
      <c r="H6" s="145" t="s">
        <v>11</v>
      </c>
      <c r="I6" s="148"/>
      <c r="J6" s="145" t="s">
        <v>12</v>
      </c>
      <c r="K6" s="148"/>
    </row>
    <row r="7" spans="1:11" s="7" customFormat="1" ht="28.5" customHeight="1" x14ac:dyDescent="0.2">
      <c r="A7" s="122"/>
      <c r="B7" s="9" t="s">
        <v>13</v>
      </c>
      <c r="C7" s="9" t="s">
        <v>3</v>
      </c>
      <c r="D7" s="9" t="s">
        <v>13</v>
      </c>
      <c r="E7" s="9" t="s">
        <v>3</v>
      </c>
      <c r="F7" s="9" t="s">
        <v>13</v>
      </c>
      <c r="G7" s="9" t="s">
        <v>3</v>
      </c>
      <c r="H7" s="9" t="s">
        <v>13</v>
      </c>
      <c r="I7" s="10" t="s">
        <v>3</v>
      </c>
      <c r="J7" s="23" t="s">
        <v>13</v>
      </c>
      <c r="K7" s="20" t="s">
        <v>3</v>
      </c>
    </row>
    <row r="8" spans="1:11" s="7" customFormat="1" ht="5.25" customHeight="1" x14ac:dyDescent="0.2">
      <c r="A8" s="14"/>
      <c r="B8" s="12"/>
      <c r="C8" s="13"/>
      <c r="D8" s="12"/>
      <c r="E8" s="13"/>
      <c r="F8" s="12"/>
      <c r="G8" s="13"/>
      <c r="H8" s="12"/>
      <c r="I8" s="13"/>
    </row>
    <row r="9" spans="1:11" s="29" customFormat="1" ht="32.25" customHeight="1" x14ac:dyDescent="0.2">
      <c r="A9" s="40"/>
      <c r="B9" s="147" t="s">
        <v>42</v>
      </c>
      <c r="C9" s="147"/>
      <c r="D9" s="147"/>
      <c r="E9" s="147"/>
      <c r="F9" s="147"/>
      <c r="G9" s="147"/>
      <c r="H9" s="147"/>
      <c r="I9" s="147"/>
      <c r="J9" s="147"/>
      <c r="K9" s="147"/>
    </row>
    <row r="10" spans="1:11" s="29" customFormat="1" ht="38.25" customHeight="1" x14ac:dyDescent="0.2">
      <c r="A10" s="35" t="s">
        <v>35</v>
      </c>
      <c r="B10" s="24">
        <v>146789</v>
      </c>
      <c r="C10" s="25">
        <f>B10*100/169598</f>
        <v>86.551138574747341</v>
      </c>
      <c r="D10" s="24">
        <v>120527</v>
      </c>
      <c r="E10" s="25">
        <f>D10*100/127788</f>
        <v>94.317932826243464</v>
      </c>
      <c r="F10" s="24">
        <v>50296</v>
      </c>
      <c r="G10" s="25">
        <f>F10*100/55716</f>
        <v>90.272094191973579</v>
      </c>
      <c r="H10" s="24">
        <v>13567</v>
      </c>
      <c r="I10" s="25">
        <f>H10*100/16431</f>
        <v>82.569533199440087</v>
      </c>
      <c r="J10" s="21">
        <v>5380</v>
      </c>
      <c r="K10" s="26">
        <f>J10*100/5380</f>
        <v>100</v>
      </c>
    </row>
    <row r="11" spans="1:11" s="29" customFormat="1" ht="20.100000000000001" customHeight="1" x14ac:dyDescent="0.2">
      <c r="A11" s="39" t="s">
        <v>4</v>
      </c>
      <c r="B11" s="21"/>
      <c r="C11" s="25"/>
      <c r="D11" s="21"/>
      <c r="E11" s="25"/>
      <c r="F11" s="21"/>
      <c r="G11" s="25"/>
      <c r="H11" s="21"/>
      <c r="I11" s="25"/>
      <c r="J11" s="21"/>
      <c r="K11" s="25"/>
    </row>
    <row r="12" spans="1:11" s="29" customFormat="1" ht="12.75" customHeight="1" x14ac:dyDescent="0.2">
      <c r="A12" s="34" t="s">
        <v>36</v>
      </c>
      <c r="B12" s="21">
        <v>15847</v>
      </c>
      <c r="C12" s="25">
        <f>B12*100/B10</f>
        <v>10.795768075264496</v>
      </c>
      <c r="D12" s="21">
        <v>37910</v>
      </c>
      <c r="E12" s="25">
        <f>D12*100/D10</f>
        <v>31.453533233217453</v>
      </c>
      <c r="F12" s="21">
        <v>10283</v>
      </c>
      <c r="G12" s="25">
        <f>F12*100/F10</f>
        <v>20.444965802449499</v>
      </c>
      <c r="H12" s="21">
        <v>5698</v>
      </c>
      <c r="I12" s="25">
        <f>H12*100/H10</f>
        <v>41.99896808432225</v>
      </c>
      <c r="J12" s="21" t="s">
        <v>14</v>
      </c>
      <c r="K12" s="15" t="s">
        <v>14</v>
      </c>
    </row>
    <row r="13" spans="1:11" s="29" customFormat="1" ht="12.75" customHeight="1" x14ac:dyDescent="0.2">
      <c r="A13" s="34" t="s">
        <v>37</v>
      </c>
      <c r="B13" s="21">
        <v>1765</v>
      </c>
      <c r="C13" s="25">
        <f>B13*100/B10</f>
        <v>1.202406174849614</v>
      </c>
      <c r="D13" s="21">
        <v>25421</v>
      </c>
      <c r="E13" s="25">
        <f>D13*100/D10</f>
        <v>21.091539655015058</v>
      </c>
      <c r="F13" s="21">
        <v>10408</v>
      </c>
      <c r="G13" s="25">
        <f>F13*100/F10</f>
        <v>20.693494512486083</v>
      </c>
      <c r="H13" s="21">
        <v>2441</v>
      </c>
      <c r="I13" s="25">
        <f>H13*100/H10</f>
        <v>17.992186924154197</v>
      </c>
      <c r="J13" s="21" t="s">
        <v>14</v>
      </c>
      <c r="K13" s="15" t="s">
        <v>14</v>
      </c>
    </row>
    <row r="14" spans="1:11" s="36" customFormat="1" ht="33.75" customHeight="1" x14ac:dyDescent="0.2">
      <c r="A14" s="38"/>
      <c r="B14" s="147" t="s">
        <v>43</v>
      </c>
      <c r="C14" s="147"/>
      <c r="D14" s="147"/>
      <c r="E14" s="147"/>
      <c r="F14" s="147"/>
      <c r="G14" s="147"/>
      <c r="H14" s="147"/>
      <c r="I14" s="147"/>
      <c r="J14" s="147"/>
      <c r="K14" s="147"/>
    </row>
    <row r="15" spans="1:11" s="36" customFormat="1" ht="4.9000000000000004" customHeight="1" x14ac:dyDescent="0.2">
      <c r="A15" s="38"/>
      <c r="B15" s="37"/>
      <c r="C15" s="37"/>
      <c r="D15" s="37"/>
      <c r="E15" s="37"/>
      <c r="F15" s="37"/>
      <c r="G15" s="37"/>
      <c r="H15" s="37"/>
      <c r="I15" s="37"/>
    </row>
    <row r="16" spans="1:11" s="29" customFormat="1" ht="12.75" customHeight="1" x14ac:dyDescent="0.2">
      <c r="A16" s="34" t="s">
        <v>38</v>
      </c>
      <c r="B16" s="21">
        <v>67</v>
      </c>
      <c r="C16" s="15" t="s">
        <v>9</v>
      </c>
      <c r="D16" s="21">
        <v>40</v>
      </c>
      <c r="E16" s="15" t="s">
        <v>9</v>
      </c>
      <c r="F16" s="21">
        <v>46</v>
      </c>
      <c r="G16" s="15" t="s">
        <v>9</v>
      </c>
      <c r="H16" s="21">
        <v>12</v>
      </c>
      <c r="I16" s="15" t="s">
        <v>9</v>
      </c>
      <c r="J16" s="21"/>
      <c r="K16" s="15" t="s">
        <v>14</v>
      </c>
    </row>
    <row r="17" spans="1:11" s="29" customFormat="1" ht="20.100000000000001" customHeight="1" x14ac:dyDescent="0.2">
      <c r="A17" s="34" t="s">
        <v>39</v>
      </c>
      <c r="B17" s="21" t="s">
        <v>14</v>
      </c>
      <c r="C17" s="15" t="s">
        <v>14</v>
      </c>
      <c r="D17" s="21" t="s">
        <v>14</v>
      </c>
      <c r="E17" s="15" t="s">
        <v>14</v>
      </c>
      <c r="F17" s="21" t="s">
        <v>14</v>
      </c>
      <c r="G17" s="15" t="s">
        <v>14</v>
      </c>
      <c r="H17" s="21" t="s">
        <v>14</v>
      </c>
      <c r="I17" s="15" t="s">
        <v>14</v>
      </c>
      <c r="J17" s="21" t="s">
        <v>14</v>
      </c>
      <c r="K17" s="15" t="s">
        <v>14</v>
      </c>
    </row>
    <row r="18" spans="1:11" s="29" customFormat="1" ht="24.75" customHeight="1" x14ac:dyDescent="0.2">
      <c r="A18" s="35" t="s">
        <v>40</v>
      </c>
      <c r="B18" s="21" t="s">
        <v>14</v>
      </c>
      <c r="C18" s="15" t="s">
        <v>14</v>
      </c>
      <c r="D18" s="21" t="s">
        <v>14</v>
      </c>
      <c r="E18" s="15" t="s">
        <v>14</v>
      </c>
      <c r="F18" s="21" t="s">
        <v>14</v>
      </c>
      <c r="G18" s="15" t="s">
        <v>14</v>
      </c>
      <c r="H18" s="21" t="s">
        <v>14</v>
      </c>
      <c r="I18" s="15" t="s">
        <v>14</v>
      </c>
      <c r="J18" s="21" t="s">
        <v>14</v>
      </c>
      <c r="K18" s="15" t="s">
        <v>14</v>
      </c>
    </row>
    <row r="19" spans="1:11" s="29" customFormat="1" ht="12.75" customHeight="1" x14ac:dyDescent="0.2">
      <c r="A19" s="34" t="s">
        <v>41</v>
      </c>
      <c r="B19" s="21" t="s">
        <v>14</v>
      </c>
      <c r="C19" s="15" t="s">
        <v>14</v>
      </c>
      <c r="D19" s="21" t="s">
        <v>14</v>
      </c>
      <c r="E19" s="15" t="s">
        <v>14</v>
      </c>
      <c r="F19" s="21" t="s">
        <v>14</v>
      </c>
      <c r="G19" s="15" t="s">
        <v>14</v>
      </c>
      <c r="H19" s="21" t="s">
        <v>14</v>
      </c>
      <c r="I19" s="15" t="s">
        <v>14</v>
      </c>
      <c r="J19" s="21">
        <v>33</v>
      </c>
      <c r="K19" s="15" t="s">
        <v>14</v>
      </c>
    </row>
    <row r="20" spans="1:11" s="29" customFormat="1" ht="20.100000000000001" customHeight="1" x14ac:dyDescent="0.2">
      <c r="A20" s="33"/>
      <c r="B20" s="17"/>
      <c r="C20" s="15"/>
      <c r="D20" s="17"/>
      <c r="E20" s="15"/>
      <c r="F20" s="17"/>
      <c r="G20" s="15"/>
      <c r="H20" s="17"/>
      <c r="I20" s="15"/>
    </row>
    <row r="21" spans="1:11" s="29" customFormat="1" ht="36" customHeight="1" x14ac:dyDescent="0.2">
      <c r="A21" s="40"/>
      <c r="B21" s="147" t="s">
        <v>50</v>
      </c>
      <c r="C21" s="147"/>
      <c r="D21" s="147"/>
      <c r="E21" s="147"/>
      <c r="F21" s="147"/>
      <c r="G21" s="147"/>
      <c r="H21" s="147"/>
      <c r="I21" s="147"/>
      <c r="J21" s="147"/>
      <c r="K21" s="147"/>
    </row>
    <row r="22" spans="1:11" s="29" customFormat="1" ht="38.25" customHeight="1" x14ac:dyDescent="0.2">
      <c r="A22" s="35" t="s">
        <v>35</v>
      </c>
      <c r="B22" s="24">
        <v>147921</v>
      </c>
      <c r="C22" s="25">
        <f>B22*100/169598</f>
        <v>87.218599275934864</v>
      </c>
      <c r="D22" s="24">
        <v>116660</v>
      </c>
      <c r="E22" s="25">
        <f>D22*100/127788</f>
        <v>91.29182708861552</v>
      </c>
      <c r="F22" s="24">
        <v>47419</v>
      </c>
      <c r="G22" s="25">
        <f>F22*100/55716</f>
        <v>85.108406920812698</v>
      </c>
      <c r="H22" s="24">
        <v>13750</v>
      </c>
      <c r="I22" s="25">
        <f>H22*100/16431</f>
        <v>83.683281601850155</v>
      </c>
      <c r="J22" s="21">
        <v>5687</v>
      </c>
      <c r="K22" s="26">
        <f>J22*100/5687</f>
        <v>100</v>
      </c>
    </row>
    <row r="23" spans="1:11" s="29" customFormat="1" ht="20.100000000000001" customHeight="1" x14ac:dyDescent="0.2">
      <c r="A23" s="39" t="s">
        <v>4</v>
      </c>
      <c r="B23" s="21"/>
      <c r="C23" s="25"/>
      <c r="D23" s="21"/>
      <c r="E23" s="25"/>
      <c r="F23" s="21"/>
      <c r="G23" s="25"/>
      <c r="H23" s="21"/>
      <c r="I23" s="25"/>
      <c r="J23" s="21"/>
      <c r="K23" s="25"/>
    </row>
    <row r="24" spans="1:11" s="29" customFormat="1" ht="12.75" customHeight="1" x14ac:dyDescent="0.2">
      <c r="A24" s="34" t="s">
        <v>36</v>
      </c>
      <c r="B24" s="21">
        <v>15898</v>
      </c>
      <c r="C24" s="25">
        <f>B24*100/B22</f>
        <v>10.747628801860452</v>
      </c>
      <c r="D24" s="21">
        <v>38436</v>
      </c>
      <c r="E24" s="25">
        <f>D24*100/D22</f>
        <v>32.947025544316816</v>
      </c>
      <c r="F24" s="21">
        <v>9359</v>
      </c>
      <c r="G24" s="25">
        <f>F24*100/F22</f>
        <v>19.736814357114238</v>
      </c>
      <c r="H24" s="21">
        <v>5477</v>
      </c>
      <c r="I24" s="25">
        <f>H24*100/H22</f>
        <v>39.832727272727276</v>
      </c>
      <c r="J24" s="21" t="s">
        <v>14</v>
      </c>
      <c r="K24" s="15" t="s">
        <v>14</v>
      </c>
    </row>
    <row r="25" spans="1:11" s="29" customFormat="1" ht="12.75" customHeight="1" x14ac:dyDescent="0.2">
      <c r="A25" s="34" t="s">
        <v>37</v>
      </c>
      <c r="B25" s="21">
        <v>1365</v>
      </c>
      <c r="C25" s="25">
        <f>B25*100/B22</f>
        <v>0.92278986756444314</v>
      </c>
      <c r="D25" s="21">
        <v>24510</v>
      </c>
      <c r="E25" s="25">
        <f>D25*100/D22</f>
        <v>21.009771986970684</v>
      </c>
      <c r="F25" s="21">
        <v>10044</v>
      </c>
      <c r="G25" s="25">
        <f>F25*100/F22</f>
        <v>21.18138298994074</v>
      </c>
      <c r="H25" s="21">
        <v>2456</v>
      </c>
      <c r="I25" s="25">
        <f>H25*100/H22</f>
        <v>17.861818181818183</v>
      </c>
      <c r="J25" s="21" t="s">
        <v>14</v>
      </c>
      <c r="K25" s="15" t="s">
        <v>14</v>
      </c>
    </row>
    <row r="26" spans="1:11" s="36" customFormat="1" ht="33.75" customHeight="1" x14ac:dyDescent="0.2">
      <c r="A26" s="38"/>
      <c r="B26" s="147" t="s">
        <v>49</v>
      </c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 s="36" customFormat="1" ht="4.9000000000000004" customHeight="1" x14ac:dyDescent="0.2">
      <c r="A27" s="38"/>
      <c r="B27" s="37"/>
      <c r="C27" s="37"/>
      <c r="D27" s="37"/>
      <c r="E27" s="37"/>
      <c r="F27" s="37"/>
      <c r="G27" s="37"/>
      <c r="H27" s="37"/>
      <c r="I27" s="37"/>
    </row>
    <row r="28" spans="1:11" s="29" customFormat="1" ht="12.75" customHeight="1" x14ac:dyDescent="0.2">
      <c r="A28" s="34" t="s">
        <v>38</v>
      </c>
      <c r="B28" s="21">
        <v>71</v>
      </c>
      <c r="C28" s="15" t="s">
        <v>9</v>
      </c>
      <c r="D28" s="21">
        <v>40</v>
      </c>
      <c r="E28" s="15" t="s">
        <v>9</v>
      </c>
      <c r="F28" s="21">
        <v>34</v>
      </c>
      <c r="G28" s="15" t="s">
        <v>9</v>
      </c>
      <c r="H28" s="21">
        <v>8</v>
      </c>
      <c r="I28" s="15" t="s">
        <v>9</v>
      </c>
      <c r="J28" s="21"/>
      <c r="K28" s="15" t="s">
        <v>14</v>
      </c>
    </row>
    <row r="29" spans="1:11" s="29" customFormat="1" ht="20.100000000000001" customHeight="1" x14ac:dyDescent="0.2">
      <c r="A29" s="34" t="s">
        <v>39</v>
      </c>
      <c r="B29" s="21" t="s">
        <v>14</v>
      </c>
      <c r="C29" s="15" t="s">
        <v>14</v>
      </c>
      <c r="D29" s="21" t="s">
        <v>14</v>
      </c>
      <c r="E29" s="15" t="s">
        <v>14</v>
      </c>
      <c r="F29" s="21" t="s">
        <v>14</v>
      </c>
      <c r="G29" s="15" t="s">
        <v>14</v>
      </c>
      <c r="H29" s="21" t="s">
        <v>14</v>
      </c>
      <c r="I29" s="15" t="s">
        <v>14</v>
      </c>
      <c r="J29" s="21" t="s">
        <v>14</v>
      </c>
      <c r="K29" s="15" t="s">
        <v>14</v>
      </c>
    </row>
    <row r="30" spans="1:11" s="29" customFormat="1" ht="24.75" customHeight="1" x14ac:dyDescent="0.2">
      <c r="A30" s="35" t="s">
        <v>40</v>
      </c>
      <c r="B30" s="21" t="s">
        <v>14</v>
      </c>
      <c r="C30" s="15" t="s">
        <v>14</v>
      </c>
      <c r="D30" s="21" t="s">
        <v>14</v>
      </c>
      <c r="E30" s="15" t="s">
        <v>14</v>
      </c>
      <c r="F30" s="21" t="s">
        <v>14</v>
      </c>
      <c r="G30" s="15" t="s">
        <v>14</v>
      </c>
      <c r="H30" s="21" t="s">
        <v>14</v>
      </c>
      <c r="I30" s="15" t="s">
        <v>14</v>
      </c>
      <c r="J30" s="21" t="s">
        <v>14</v>
      </c>
      <c r="K30" s="15" t="s">
        <v>14</v>
      </c>
    </row>
    <row r="31" spans="1:11" s="29" customFormat="1" ht="12.75" customHeight="1" x14ac:dyDescent="0.2">
      <c r="A31" s="34" t="s">
        <v>41</v>
      </c>
      <c r="B31" s="21" t="s">
        <v>14</v>
      </c>
      <c r="C31" s="15" t="s">
        <v>14</v>
      </c>
      <c r="D31" s="21" t="s">
        <v>14</v>
      </c>
      <c r="E31" s="15" t="s">
        <v>14</v>
      </c>
      <c r="F31" s="21" t="s">
        <v>14</v>
      </c>
      <c r="G31" s="15" t="s">
        <v>14</v>
      </c>
      <c r="H31" s="21" t="s">
        <v>14</v>
      </c>
      <c r="I31" s="15" t="s">
        <v>14</v>
      </c>
      <c r="J31" s="21">
        <v>31</v>
      </c>
      <c r="K31" s="15" t="s">
        <v>14</v>
      </c>
    </row>
    <row r="32" spans="1:11" s="29" customFormat="1" ht="7.5" customHeight="1" x14ac:dyDescent="0.2">
      <c r="A32" s="33"/>
      <c r="B32" s="21"/>
      <c r="C32" s="15"/>
      <c r="D32" s="21"/>
      <c r="E32" s="15"/>
      <c r="F32" s="21"/>
      <c r="G32" s="15"/>
      <c r="H32" s="21"/>
      <c r="I32" s="15"/>
      <c r="J32" s="21"/>
      <c r="K32" s="15"/>
    </row>
    <row r="33" spans="1:11" s="29" customFormat="1" ht="8.65" customHeight="1" x14ac:dyDescent="0.2">
      <c r="A33" s="33" t="s">
        <v>8</v>
      </c>
      <c r="B33" s="21"/>
      <c r="C33" s="15"/>
      <c r="D33" s="21"/>
      <c r="E33" s="15"/>
      <c r="F33" s="21"/>
      <c r="G33" s="15"/>
      <c r="H33" s="21"/>
      <c r="I33" s="15"/>
      <c r="J33" s="21"/>
      <c r="K33" s="15"/>
    </row>
    <row r="34" spans="1:11" s="18" customFormat="1" ht="10.5" customHeight="1" x14ac:dyDescent="0.2">
      <c r="A34" s="150" t="s">
        <v>48</v>
      </c>
      <c r="B34" s="150"/>
      <c r="C34" s="150"/>
      <c r="D34" s="150"/>
    </row>
    <row r="35" spans="1:11" s="52" customFormat="1" ht="10.5" customHeight="1" x14ac:dyDescent="0.2">
      <c r="A35" s="151" t="s">
        <v>47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</row>
    <row r="36" spans="1:11" s="29" customFormat="1" ht="10.5" customHeight="1" x14ac:dyDescent="0.2">
      <c r="A36" s="150" t="s">
        <v>17</v>
      </c>
      <c r="B36" s="150"/>
      <c r="C36" s="150"/>
      <c r="D36" s="150"/>
      <c r="E36" s="150"/>
      <c r="F36" s="150"/>
      <c r="G36" s="150"/>
      <c r="H36" s="150"/>
      <c r="I36" s="150"/>
    </row>
    <row r="37" spans="1:11" s="31" customFormat="1" ht="21.2" customHeight="1" x14ac:dyDescent="0.2">
      <c r="A37" s="144" t="s">
        <v>46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</row>
    <row r="38" spans="1:11" ht="10.5" customHeight="1" x14ac:dyDescent="0.2">
      <c r="A38" s="140" t="s">
        <v>16</v>
      </c>
      <c r="B38" s="140"/>
      <c r="C38" s="140"/>
      <c r="D38" s="140"/>
      <c r="E38" s="140"/>
      <c r="F38" s="140"/>
      <c r="G38" s="140"/>
      <c r="H38" s="140"/>
      <c r="J38" s="1"/>
      <c r="K38" s="1"/>
    </row>
    <row r="39" spans="1:11" ht="10.5" customHeight="1" x14ac:dyDescent="0.2">
      <c r="A39" s="141" t="s">
        <v>6</v>
      </c>
      <c r="B39" s="141"/>
      <c r="C39" s="141"/>
      <c r="F39" s="7"/>
      <c r="G39" s="7"/>
      <c r="H39" s="7"/>
      <c r="J39" s="1"/>
      <c r="K39" s="1"/>
    </row>
  </sheetData>
  <mergeCells count="16">
    <mergeCell ref="A38:H38"/>
    <mergeCell ref="A39:C39"/>
    <mergeCell ref="D6:E6"/>
    <mergeCell ref="A37:K37"/>
    <mergeCell ref="F6:G6"/>
    <mergeCell ref="B9:K9"/>
    <mergeCell ref="B21:K21"/>
    <mergeCell ref="B26:K26"/>
    <mergeCell ref="B14:K14"/>
    <mergeCell ref="J6:K6"/>
    <mergeCell ref="H6:I6"/>
    <mergeCell ref="A6:A7"/>
    <mergeCell ref="B6:C6"/>
    <mergeCell ref="A34:D34"/>
    <mergeCell ref="A35:K35"/>
    <mergeCell ref="A36:I36"/>
  </mergeCells>
  <pageMargins left="0.39370078740157483" right="0.35433070866141736" top="0.98425196850393704" bottom="0.86614173228346458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39"/>
  <sheetViews>
    <sheetView zoomScaleNormal="100" zoomScaleSheetLayoutView="100" workbookViewId="0"/>
  </sheetViews>
  <sheetFormatPr baseColWidth="10" defaultColWidth="13.85546875" defaultRowHeight="12.75" x14ac:dyDescent="0.2"/>
  <cols>
    <col min="1" max="1" width="22.7109375" style="1" customWidth="1"/>
    <col min="2" max="2" width="7.7109375" style="1" customWidth="1"/>
    <col min="3" max="3" width="6.28515625" style="1" customWidth="1"/>
    <col min="4" max="4" width="8" style="1" customWidth="1"/>
    <col min="5" max="5" width="5.7109375" style="1" customWidth="1"/>
    <col min="6" max="6" width="6.7109375" style="1" customWidth="1"/>
    <col min="7" max="7" width="5.28515625" style="1" customWidth="1"/>
    <col min="8" max="8" width="6.85546875" style="1" customWidth="1"/>
    <col min="9" max="9" width="5.28515625" style="1" customWidth="1"/>
    <col min="10" max="10" width="5.7109375" customWidth="1"/>
    <col min="11" max="11" width="7.7109375" customWidth="1"/>
    <col min="12" max="16384" width="13.85546875" style="1"/>
  </cols>
  <sheetData>
    <row r="1" spans="1:11" ht="12.4" customHeight="1" x14ac:dyDescent="0.2"/>
    <row r="2" spans="1:11" ht="12.4" customHeight="1" x14ac:dyDescent="0.2"/>
    <row r="3" spans="1:11" ht="12.4" customHeight="1" x14ac:dyDescent="0.2">
      <c r="A3" s="4"/>
    </row>
    <row r="4" spans="1:11" ht="18" customHeight="1" x14ac:dyDescent="0.2">
      <c r="A4" s="4"/>
      <c r="B4" s="3"/>
      <c r="C4" s="3"/>
      <c r="D4" s="3"/>
    </row>
    <row r="5" spans="1:11" ht="12.4" customHeight="1" x14ac:dyDescent="0.2">
      <c r="A5" s="5"/>
      <c r="B5" s="6"/>
      <c r="C5" s="6"/>
      <c r="D5" s="6"/>
      <c r="E5" s="2"/>
      <c r="I5" s="2"/>
    </row>
    <row r="6" spans="1:11" s="7" customFormat="1" ht="35.65" customHeight="1" x14ac:dyDescent="0.2">
      <c r="A6" s="149" t="s">
        <v>0</v>
      </c>
      <c r="B6" s="142" t="s">
        <v>1</v>
      </c>
      <c r="C6" s="143"/>
      <c r="D6" s="142" t="s">
        <v>2</v>
      </c>
      <c r="E6" s="143"/>
      <c r="F6" s="145" t="s">
        <v>10</v>
      </c>
      <c r="G6" s="146"/>
      <c r="H6" s="145" t="s">
        <v>11</v>
      </c>
      <c r="I6" s="148"/>
      <c r="J6" s="145" t="s">
        <v>12</v>
      </c>
      <c r="K6" s="148"/>
    </row>
    <row r="7" spans="1:11" s="7" customFormat="1" ht="28.5" customHeight="1" x14ac:dyDescent="0.2">
      <c r="A7" s="122"/>
      <c r="B7" s="9" t="s">
        <v>13</v>
      </c>
      <c r="C7" s="9" t="s">
        <v>3</v>
      </c>
      <c r="D7" s="9" t="s">
        <v>13</v>
      </c>
      <c r="E7" s="9" t="s">
        <v>3</v>
      </c>
      <c r="F7" s="9" t="s">
        <v>13</v>
      </c>
      <c r="G7" s="9" t="s">
        <v>3</v>
      </c>
      <c r="H7" s="9" t="s">
        <v>13</v>
      </c>
      <c r="I7" s="10" t="s">
        <v>3</v>
      </c>
      <c r="J7" s="23" t="s">
        <v>13</v>
      </c>
      <c r="K7" s="20" t="s">
        <v>3</v>
      </c>
    </row>
    <row r="8" spans="1:11" s="7" customFormat="1" ht="5.25" customHeight="1" x14ac:dyDescent="0.2">
      <c r="A8" s="14"/>
      <c r="B8" s="12"/>
      <c r="C8" s="13"/>
      <c r="D8" s="12"/>
      <c r="E8" s="13"/>
      <c r="F8" s="12"/>
      <c r="G8" s="13"/>
      <c r="H8" s="12"/>
      <c r="I8" s="13"/>
    </row>
    <row r="9" spans="1:11" s="29" customFormat="1" ht="32.25" customHeight="1" x14ac:dyDescent="0.2">
      <c r="A9" s="40"/>
      <c r="B9" s="147" t="s">
        <v>50</v>
      </c>
      <c r="C9" s="147"/>
      <c r="D9" s="147"/>
      <c r="E9" s="147"/>
      <c r="F9" s="147"/>
      <c r="G9" s="147"/>
      <c r="H9" s="147"/>
      <c r="I9" s="147"/>
      <c r="J9" s="147"/>
      <c r="K9" s="147"/>
    </row>
    <row r="10" spans="1:11" s="29" customFormat="1" ht="38.25" customHeight="1" x14ac:dyDescent="0.2">
      <c r="A10" s="35" t="s">
        <v>35</v>
      </c>
      <c r="B10" s="24">
        <v>147921</v>
      </c>
      <c r="C10" s="25">
        <v>87.218599275934864</v>
      </c>
      <c r="D10" s="24">
        <v>116660</v>
      </c>
      <c r="E10" s="25">
        <v>91.29182708861552</v>
      </c>
      <c r="F10" s="24">
        <v>47419</v>
      </c>
      <c r="G10" s="25">
        <v>85.108406920812698</v>
      </c>
      <c r="H10" s="24">
        <v>13750</v>
      </c>
      <c r="I10" s="25">
        <v>83.683281601850155</v>
      </c>
      <c r="J10" s="21">
        <v>5687</v>
      </c>
      <c r="K10" s="26">
        <v>100</v>
      </c>
    </row>
    <row r="11" spans="1:11" s="29" customFormat="1" ht="20.100000000000001" customHeight="1" x14ac:dyDescent="0.2">
      <c r="A11" s="39" t="s">
        <v>4</v>
      </c>
      <c r="B11" s="21"/>
      <c r="C11" s="25"/>
      <c r="D11" s="21"/>
      <c r="E11" s="25"/>
      <c r="F11" s="21"/>
      <c r="G11" s="25"/>
      <c r="H11" s="21"/>
      <c r="I11" s="25"/>
      <c r="J11" s="21"/>
      <c r="K11" s="25"/>
    </row>
    <row r="12" spans="1:11" s="29" customFormat="1" ht="12.75" customHeight="1" x14ac:dyDescent="0.2">
      <c r="A12" s="34" t="s">
        <v>36</v>
      </c>
      <c r="B12" s="21">
        <v>15898</v>
      </c>
      <c r="C12" s="25">
        <v>10.747628801860452</v>
      </c>
      <c r="D12" s="21">
        <v>38436</v>
      </c>
      <c r="E12" s="25">
        <v>32.947025544316816</v>
      </c>
      <c r="F12" s="21">
        <v>9359</v>
      </c>
      <c r="G12" s="25">
        <v>19.736814357114238</v>
      </c>
      <c r="H12" s="21">
        <v>5477</v>
      </c>
      <c r="I12" s="25">
        <v>39.832727272727276</v>
      </c>
      <c r="J12" s="21" t="s">
        <v>14</v>
      </c>
      <c r="K12" s="15" t="s">
        <v>14</v>
      </c>
    </row>
    <row r="13" spans="1:11" s="29" customFormat="1" ht="12.75" customHeight="1" x14ac:dyDescent="0.2">
      <c r="A13" s="34" t="s">
        <v>37</v>
      </c>
      <c r="B13" s="21">
        <v>1365</v>
      </c>
      <c r="C13" s="25">
        <v>0.92278986756444314</v>
      </c>
      <c r="D13" s="21">
        <v>24510</v>
      </c>
      <c r="E13" s="25">
        <v>21.009771986970684</v>
      </c>
      <c r="F13" s="21">
        <v>10044</v>
      </c>
      <c r="G13" s="25">
        <v>21.18138298994074</v>
      </c>
      <c r="H13" s="21">
        <v>2456</v>
      </c>
      <c r="I13" s="25">
        <v>17.861818181818183</v>
      </c>
      <c r="J13" s="21" t="s">
        <v>14</v>
      </c>
      <c r="K13" s="15" t="s">
        <v>14</v>
      </c>
    </row>
    <row r="14" spans="1:11" s="36" customFormat="1" ht="33.75" customHeight="1" x14ac:dyDescent="0.2">
      <c r="A14" s="38"/>
      <c r="B14" s="147" t="s">
        <v>49</v>
      </c>
      <c r="C14" s="147"/>
      <c r="D14" s="147"/>
      <c r="E14" s="147"/>
      <c r="F14" s="147"/>
      <c r="G14" s="147"/>
      <c r="H14" s="147"/>
      <c r="I14" s="147"/>
      <c r="J14" s="147"/>
      <c r="K14" s="147"/>
    </row>
    <row r="15" spans="1:11" s="36" customFormat="1" ht="4.9000000000000004" customHeight="1" x14ac:dyDescent="0.2">
      <c r="A15" s="38"/>
      <c r="B15" s="37"/>
      <c r="C15" s="37"/>
      <c r="D15" s="37"/>
      <c r="E15" s="37"/>
      <c r="F15" s="37"/>
      <c r="G15" s="37"/>
      <c r="H15" s="37"/>
      <c r="I15" s="37"/>
    </row>
    <row r="16" spans="1:11" s="29" customFormat="1" ht="12.75" customHeight="1" x14ac:dyDescent="0.2">
      <c r="A16" s="34" t="s">
        <v>38</v>
      </c>
      <c r="B16" s="21">
        <v>71</v>
      </c>
      <c r="C16" s="15" t="s">
        <v>9</v>
      </c>
      <c r="D16" s="21">
        <v>40</v>
      </c>
      <c r="E16" s="15" t="s">
        <v>9</v>
      </c>
      <c r="F16" s="21">
        <v>34</v>
      </c>
      <c r="G16" s="15" t="s">
        <v>9</v>
      </c>
      <c r="H16" s="21">
        <v>8</v>
      </c>
      <c r="I16" s="15" t="s">
        <v>9</v>
      </c>
      <c r="J16" s="21"/>
      <c r="K16" s="15" t="s">
        <v>14</v>
      </c>
    </row>
    <row r="17" spans="1:11" s="29" customFormat="1" ht="20.100000000000001" customHeight="1" x14ac:dyDescent="0.2">
      <c r="A17" s="34" t="s">
        <v>39</v>
      </c>
      <c r="B17" s="21" t="s">
        <v>14</v>
      </c>
      <c r="C17" s="15" t="s">
        <v>14</v>
      </c>
      <c r="D17" s="21" t="s">
        <v>14</v>
      </c>
      <c r="E17" s="15" t="s">
        <v>14</v>
      </c>
      <c r="F17" s="21" t="s">
        <v>14</v>
      </c>
      <c r="G17" s="15" t="s">
        <v>14</v>
      </c>
      <c r="H17" s="21" t="s">
        <v>14</v>
      </c>
      <c r="I17" s="15" t="s">
        <v>14</v>
      </c>
      <c r="J17" s="21" t="s">
        <v>14</v>
      </c>
      <c r="K17" s="15" t="s">
        <v>14</v>
      </c>
    </row>
    <row r="18" spans="1:11" s="29" customFormat="1" ht="24.75" customHeight="1" x14ac:dyDescent="0.2">
      <c r="A18" s="35" t="s">
        <v>40</v>
      </c>
      <c r="B18" s="21" t="s">
        <v>14</v>
      </c>
      <c r="C18" s="15" t="s">
        <v>14</v>
      </c>
      <c r="D18" s="21" t="s">
        <v>14</v>
      </c>
      <c r="E18" s="15" t="s">
        <v>14</v>
      </c>
      <c r="F18" s="21" t="s">
        <v>14</v>
      </c>
      <c r="G18" s="15" t="s">
        <v>14</v>
      </c>
      <c r="H18" s="21" t="s">
        <v>14</v>
      </c>
      <c r="I18" s="15" t="s">
        <v>14</v>
      </c>
      <c r="J18" s="21" t="s">
        <v>14</v>
      </c>
      <c r="K18" s="15" t="s">
        <v>14</v>
      </c>
    </row>
    <row r="19" spans="1:11" s="29" customFormat="1" ht="12.75" customHeight="1" x14ac:dyDescent="0.2">
      <c r="A19" s="34" t="s">
        <v>41</v>
      </c>
      <c r="B19" s="21" t="s">
        <v>14</v>
      </c>
      <c r="C19" s="15" t="s">
        <v>14</v>
      </c>
      <c r="D19" s="21" t="s">
        <v>14</v>
      </c>
      <c r="E19" s="15" t="s">
        <v>14</v>
      </c>
      <c r="F19" s="21" t="s">
        <v>14</v>
      </c>
      <c r="G19" s="15" t="s">
        <v>14</v>
      </c>
      <c r="H19" s="21" t="s">
        <v>14</v>
      </c>
      <c r="I19" s="15" t="s">
        <v>14</v>
      </c>
      <c r="J19" s="21">
        <v>31</v>
      </c>
      <c r="K19" s="15" t="s">
        <v>14</v>
      </c>
    </row>
    <row r="20" spans="1:11" s="29" customFormat="1" ht="20.100000000000001" customHeight="1" x14ac:dyDescent="0.2">
      <c r="A20" s="33"/>
      <c r="B20" s="17"/>
      <c r="C20" s="15"/>
      <c r="D20" s="17"/>
      <c r="E20" s="15"/>
      <c r="F20" s="17"/>
      <c r="G20" s="15"/>
      <c r="H20" s="17"/>
      <c r="I20" s="15"/>
    </row>
    <row r="21" spans="1:11" s="29" customFormat="1" ht="36" customHeight="1" x14ac:dyDescent="0.2">
      <c r="A21" s="40"/>
      <c r="B21" s="147" t="s">
        <v>61</v>
      </c>
      <c r="C21" s="147"/>
      <c r="D21" s="147"/>
      <c r="E21" s="147"/>
      <c r="F21" s="147"/>
      <c r="G21" s="147"/>
      <c r="H21" s="147"/>
      <c r="I21" s="147"/>
      <c r="J21" s="147"/>
      <c r="K21" s="147"/>
    </row>
    <row r="22" spans="1:11" s="29" customFormat="1" ht="38.25" customHeight="1" x14ac:dyDescent="0.2">
      <c r="A22" s="35" t="s">
        <v>35</v>
      </c>
      <c r="B22" s="24">
        <v>145675</v>
      </c>
      <c r="C22" s="25">
        <v>85.894291206264228</v>
      </c>
      <c r="D22" s="24">
        <v>121735</v>
      </c>
      <c r="E22" s="25">
        <v>95.263248505336961</v>
      </c>
      <c r="F22" s="24">
        <v>48348</v>
      </c>
      <c r="G22" s="25">
        <v>86.775791514107254</v>
      </c>
      <c r="H22" s="24">
        <v>13388</v>
      </c>
      <c r="I22" s="25">
        <v>81.480129024405088</v>
      </c>
      <c r="J22" s="21">
        <v>5954</v>
      </c>
      <c r="K22" s="26">
        <v>100</v>
      </c>
    </row>
    <row r="23" spans="1:11" s="29" customFormat="1" ht="20.100000000000001" customHeight="1" x14ac:dyDescent="0.2">
      <c r="A23" s="39" t="s">
        <v>4</v>
      </c>
      <c r="B23" s="21"/>
      <c r="C23" s="25"/>
      <c r="D23" s="21"/>
      <c r="E23" s="25"/>
      <c r="F23" s="21"/>
      <c r="G23" s="25"/>
      <c r="H23" s="21"/>
      <c r="I23" s="25"/>
      <c r="J23" s="21"/>
      <c r="K23" s="25"/>
    </row>
    <row r="24" spans="1:11" s="29" customFormat="1" ht="12.75" customHeight="1" x14ac:dyDescent="0.2">
      <c r="A24" s="34" t="s">
        <v>36</v>
      </c>
      <c r="B24" s="21">
        <v>14975</v>
      </c>
      <c r="C24" s="25">
        <v>10.279732280761969</v>
      </c>
      <c r="D24" s="21">
        <v>34844</v>
      </c>
      <c r="E24" s="25">
        <v>28.622828274530743</v>
      </c>
      <c r="F24" s="21">
        <v>8942</v>
      </c>
      <c r="G24" s="25">
        <v>18.495077355836848</v>
      </c>
      <c r="H24" s="21">
        <v>5334</v>
      </c>
      <c r="I24" s="25">
        <v>39.841649238123694</v>
      </c>
      <c r="J24" s="21" t="s">
        <v>14</v>
      </c>
      <c r="K24" s="15" t="s">
        <v>14</v>
      </c>
    </row>
    <row r="25" spans="1:11" s="29" customFormat="1" ht="12.75" customHeight="1" x14ac:dyDescent="0.2">
      <c r="A25" s="34" t="s">
        <v>37</v>
      </c>
      <c r="B25" s="21">
        <v>1588</v>
      </c>
      <c r="C25" s="25">
        <v>1.0900978204908185</v>
      </c>
      <c r="D25" s="21">
        <v>27222</v>
      </c>
      <c r="E25" s="25">
        <v>22.361687271532428</v>
      </c>
      <c r="F25" s="21">
        <v>10957</v>
      </c>
      <c r="G25" s="25">
        <v>22.662778191445355</v>
      </c>
      <c r="H25" s="21">
        <v>3290</v>
      </c>
      <c r="I25" s="25">
        <v>24.574245593068419</v>
      </c>
      <c r="J25" s="21" t="s">
        <v>14</v>
      </c>
      <c r="K25" s="15" t="s">
        <v>14</v>
      </c>
    </row>
    <row r="26" spans="1:11" s="36" customFormat="1" ht="33.75" customHeight="1" x14ac:dyDescent="0.2">
      <c r="A26" s="38"/>
      <c r="B26" s="147" t="s">
        <v>60</v>
      </c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 s="36" customFormat="1" ht="4.9000000000000004" customHeight="1" x14ac:dyDescent="0.2">
      <c r="A27" s="38"/>
      <c r="B27" s="37"/>
      <c r="C27" s="37"/>
      <c r="D27" s="37"/>
      <c r="E27" s="37"/>
      <c r="F27" s="37"/>
      <c r="G27" s="37"/>
      <c r="H27" s="37"/>
      <c r="I27" s="37"/>
    </row>
    <row r="28" spans="1:11" s="29" customFormat="1" ht="12.75" customHeight="1" x14ac:dyDescent="0.2">
      <c r="A28" s="34" t="s">
        <v>38</v>
      </c>
      <c r="B28" s="21">
        <v>82</v>
      </c>
      <c r="C28" s="15" t="s">
        <v>9</v>
      </c>
      <c r="D28" s="21">
        <v>60</v>
      </c>
      <c r="E28" s="15" t="s">
        <v>9</v>
      </c>
      <c r="F28" s="21">
        <v>29</v>
      </c>
      <c r="G28" s="15" t="s">
        <v>9</v>
      </c>
      <c r="H28" s="21">
        <v>5</v>
      </c>
      <c r="I28" s="15" t="s">
        <v>9</v>
      </c>
      <c r="J28" s="21"/>
      <c r="K28" s="15" t="s">
        <v>14</v>
      </c>
    </row>
    <row r="29" spans="1:11" s="29" customFormat="1" ht="20.100000000000001" customHeight="1" x14ac:dyDescent="0.2">
      <c r="A29" s="34" t="s">
        <v>39</v>
      </c>
      <c r="B29" s="21" t="s">
        <v>14</v>
      </c>
      <c r="C29" s="15" t="s">
        <v>14</v>
      </c>
      <c r="D29" s="21" t="s">
        <v>14</v>
      </c>
      <c r="E29" s="15" t="s">
        <v>14</v>
      </c>
      <c r="F29" s="21" t="s">
        <v>14</v>
      </c>
      <c r="G29" s="15" t="s">
        <v>14</v>
      </c>
      <c r="H29" s="21" t="s">
        <v>14</v>
      </c>
      <c r="I29" s="15" t="s">
        <v>14</v>
      </c>
      <c r="J29" s="21" t="s">
        <v>14</v>
      </c>
      <c r="K29" s="15" t="s">
        <v>14</v>
      </c>
    </row>
    <row r="30" spans="1:11" s="29" customFormat="1" ht="24.75" customHeight="1" x14ac:dyDescent="0.2">
      <c r="A30" s="35" t="s">
        <v>40</v>
      </c>
      <c r="B30" s="21" t="s">
        <v>14</v>
      </c>
      <c r="C30" s="15" t="s">
        <v>14</v>
      </c>
      <c r="D30" s="21" t="s">
        <v>14</v>
      </c>
      <c r="E30" s="15" t="s">
        <v>14</v>
      </c>
      <c r="F30" s="21" t="s">
        <v>14</v>
      </c>
      <c r="G30" s="15" t="s">
        <v>14</v>
      </c>
      <c r="H30" s="21" t="s">
        <v>14</v>
      </c>
      <c r="I30" s="15" t="s">
        <v>14</v>
      </c>
      <c r="J30" s="21" t="s">
        <v>14</v>
      </c>
      <c r="K30" s="15" t="s">
        <v>14</v>
      </c>
    </row>
    <row r="31" spans="1:11" s="29" customFormat="1" ht="12.75" customHeight="1" x14ac:dyDescent="0.2">
      <c r="A31" s="34" t="s">
        <v>41</v>
      </c>
      <c r="B31" s="21" t="s">
        <v>14</v>
      </c>
      <c r="C31" s="15" t="s">
        <v>14</v>
      </c>
      <c r="D31" s="21" t="s">
        <v>14</v>
      </c>
      <c r="E31" s="15" t="s">
        <v>14</v>
      </c>
      <c r="F31" s="21" t="s">
        <v>14</v>
      </c>
      <c r="G31" s="15" t="s">
        <v>14</v>
      </c>
      <c r="H31" s="21" t="s">
        <v>14</v>
      </c>
      <c r="I31" s="15" t="s">
        <v>14</v>
      </c>
      <c r="J31" s="21">
        <v>22</v>
      </c>
      <c r="K31" s="15" t="s">
        <v>14</v>
      </c>
    </row>
    <row r="32" spans="1:11" s="29" customFormat="1" ht="7.5" customHeight="1" x14ac:dyDescent="0.2">
      <c r="A32" s="33"/>
      <c r="B32" s="21"/>
      <c r="C32" s="15"/>
      <c r="D32" s="21"/>
      <c r="E32" s="15"/>
      <c r="F32" s="21"/>
      <c r="G32" s="15"/>
      <c r="H32" s="21"/>
      <c r="I32" s="15"/>
      <c r="J32" s="21"/>
      <c r="K32" s="15"/>
    </row>
    <row r="33" spans="1:11" s="29" customFormat="1" ht="8.65" customHeight="1" x14ac:dyDescent="0.2">
      <c r="A33" s="33" t="s">
        <v>8</v>
      </c>
      <c r="B33" s="21"/>
      <c r="C33" s="15"/>
      <c r="D33" s="21"/>
      <c r="E33" s="15"/>
      <c r="F33" s="21"/>
      <c r="G33" s="15"/>
      <c r="H33" s="21"/>
      <c r="I33" s="15"/>
      <c r="J33" s="21"/>
      <c r="K33" s="15"/>
    </row>
    <row r="34" spans="1:11" s="18" customFormat="1" ht="10.5" customHeight="1" x14ac:dyDescent="0.2">
      <c r="A34" s="16" t="s">
        <v>48</v>
      </c>
    </row>
    <row r="35" spans="1:11" s="52" customFormat="1" ht="10.5" customHeight="1" x14ac:dyDescent="0.2">
      <c r="A35" s="92" t="s">
        <v>63</v>
      </c>
    </row>
    <row r="36" spans="1:11" s="29" customFormat="1" ht="10.5" customHeight="1" x14ac:dyDescent="0.2">
      <c r="A36" s="16" t="s">
        <v>17</v>
      </c>
      <c r="B36" s="32"/>
      <c r="C36" s="28"/>
      <c r="D36" s="32"/>
      <c r="E36" s="28"/>
      <c r="F36" s="32"/>
      <c r="G36" s="28"/>
      <c r="H36" s="32"/>
      <c r="I36" s="28"/>
    </row>
    <row r="37" spans="1:11" s="31" customFormat="1" ht="21.2" customHeight="1" x14ac:dyDescent="0.2">
      <c r="A37" s="144" t="s">
        <v>62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</row>
    <row r="38" spans="1:11" ht="10.5" customHeight="1" x14ac:dyDescent="0.2">
      <c r="A38" s="93" t="s">
        <v>16</v>
      </c>
      <c r="F38" s="7"/>
      <c r="G38" s="7"/>
      <c r="H38" s="30"/>
      <c r="J38" s="1"/>
      <c r="K38" s="1"/>
    </row>
    <row r="39" spans="1:11" ht="10.5" customHeight="1" x14ac:dyDescent="0.2">
      <c r="A39" s="7" t="s">
        <v>6</v>
      </c>
      <c r="F39" s="7"/>
      <c r="G39" s="7"/>
      <c r="H39" s="7"/>
      <c r="J39" s="1"/>
      <c r="K39" s="1"/>
    </row>
  </sheetData>
  <mergeCells count="11">
    <mergeCell ref="A37:K37"/>
    <mergeCell ref="F6:G6"/>
    <mergeCell ref="B9:K9"/>
    <mergeCell ref="B21:K21"/>
    <mergeCell ref="B26:K26"/>
    <mergeCell ref="B14:K14"/>
    <mergeCell ref="J6:K6"/>
    <mergeCell ref="H6:I6"/>
    <mergeCell ref="A6:A7"/>
    <mergeCell ref="B6:C6"/>
    <mergeCell ref="D6:E6"/>
  </mergeCells>
  <pageMargins left="0.39370078740157483" right="0.35433070866141736" top="0.98425196850393704" bottom="0.86614173228346458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39"/>
  <sheetViews>
    <sheetView zoomScaleNormal="100" zoomScaleSheetLayoutView="100" workbookViewId="0"/>
  </sheetViews>
  <sheetFormatPr baseColWidth="10" defaultColWidth="13.85546875" defaultRowHeight="12.75" x14ac:dyDescent="0.2"/>
  <cols>
    <col min="1" max="1" width="22.7109375" style="1" customWidth="1"/>
    <col min="2" max="2" width="7.7109375" style="1" customWidth="1"/>
    <col min="3" max="3" width="6.28515625" style="1" customWidth="1"/>
    <col min="4" max="4" width="8" style="1" customWidth="1"/>
    <col min="5" max="5" width="5.7109375" style="1" customWidth="1"/>
    <col min="6" max="6" width="6.7109375" style="1" customWidth="1"/>
    <col min="7" max="7" width="5.28515625" style="1" customWidth="1"/>
    <col min="8" max="8" width="6.85546875" style="1" customWidth="1"/>
    <col min="9" max="9" width="5.28515625" style="1" customWidth="1"/>
    <col min="10" max="10" width="5.7109375" customWidth="1"/>
    <col min="11" max="11" width="7.7109375" customWidth="1"/>
    <col min="12" max="16384" width="13.85546875" style="1"/>
  </cols>
  <sheetData>
    <row r="1" spans="1:11" ht="12.4" customHeight="1" x14ac:dyDescent="0.2"/>
    <row r="2" spans="1:11" ht="12.4" customHeight="1" x14ac:dyDescent="0.2"/>
    <row r="3" spans="1:11" ht="12.4" customHeight="1" x14ac:dyDescent="0.2">
      <c r="A3" s="4"/>
    </row>
    <row r="4" spans="1:11" ht="18" customHeight="1" x14ac:dyDescent="0.2">
      <c r="A4" s="4"/>
      <c r="B4" s="3"/>
      <c r="C4" s="3"/>
      <c r="D4" s="3"/>
    </row>
    <row r="5" spans="1:11" ht="12.4" customHeight="1" x14ac:dyDescent="0.2">
      <c r="A5" s="5"/>
      <c r="B5" s="6"/>
      <c r="C5" s="6"/>
      <c r="D5" s="6"/>
      <c r="E5" s="2"/>
      <c r="I5" s="2"/>
    </row>
    <row r="6" spans="1:11" s="7" customFormat="1" ht="35.65" customHeight="1" x14ac:dyDescent="0.2">
      <c r="A6" s="149" t="s">
        <v>0</v>
      </c>
      <c r="B6" s="142" t="s">
        <v>1</v>
      </c>
      <c r="C6" s="143"/>
      <c r="D6" s="142" t="s">
        <v>2</v>
      </c>
      <c r="E6" s="143"/>
      <c r="F6" s="145" t="s">
        <v>10</v>
      </c>
      <c r="G6" s="146"/>
      <c r="H6" s="145" t="s">
        <v>11</v>
      </c>
      <c r="I6" s="148"/>
      <c r="J6" s="145" t="s">
        <v>12</v>
      </c>
      <c r="K6" s="148"/>
    </row>
    <row r="7" spans="1:11" s="7" customFormat="1" ht="28.5" customHeight="1" x14ac:dyDescent="0.2">
      <c r="A7" s="122"/>
      <c r="B7" s="9" t="s">
        <v>13</v>
      </c>
      <c r="C7" s="9" t="s">
        <v>3</v>
      </c>
      <c r="D7" s="9" t="s">
        <v>13</v>
      </c>
      <c r="E7" s="9" t="s">
        <v>3</v>
      </c>
      <c r="F7" s="9" t="s">
        <v>13</v>
      </c>
      <c r="G7" s="9" t="s">
        <v>3</v>
      </c>
      <c r="H7" s="9" t="s">
        <v>13</v>
      </c>
      <c r="I7" s="10" t="s">
        <v>3</v>
      </c>
      <c r="J7" s="23" t="s">
        <v>13</v>
      </c>
      <c r="K7" s="20" t="s">
        <v>3</v>
      </c>
    </row>
    <row r="8" spans="1:11" s="7" customFormat="1" ht="5.25" customHeight="1" x14ac:dyDescent="0.2">
      <c r="A8" s="14"/>
      <c r="B8" s="12"/>
      <c r="C8" s="13"/>
      <c r="D8" s="12"/>
      <c r="E8" s="13"/>
      <c r="F8" s="12"/>
      <c r="G8" s="13"/>
      <c r="H8" s="12"/>
      <c r="I8" s="13"/>
    </row>
    <row r="9" spans="1:11" s="29" customFormat="1" ht="32.25" customHeight="1" x14ac:dyDescent="0.2">
      <c r="A9" s="40"/>
      <c r="B9" s="147" t="s">
        <v>61</v>
      </c>
      <c r="C9" s="147"/>
      <c r="D9" s="147"/>
      <c r="E9" s="147"/>
      <c r="F9" s="147"/>
      <c r="G9" s="147"/>
      <c r="H9" s="147"/>
      <c r="I9" s="147"/>
      <c r="J9" s="147"/>
      <c r="K9" s="147"/>
    </row>
    <row r="10" spans="1:11" s="29" customFormat="1" ht="38.25" customHeight="1" x14ac:dyDescent="0.2">
      <c r="A10" s="35" t="s">
        <v>35</v>
      </c>
      <c r="B10" s="24">
        <v>145675</v>
      </c>
      <c r="C10" s="25">
        <f>B10*100/170817</f>
        <v>85.28132445833846</v>
      </c>
      <c r="D10" s="24">
        <v>121735</v>
      </c>
      <c r="E10" s="25">
        <f>D10*100/131963</f>
        <v>92.249342618764345</v>
      </c>
      <c r="F10" s="24">
        <v>48348</v>
      </c>
      <c r="G10" s="25">
        <f>F10*100/54296</f>
        <v>89.045233534698696</v>
      </c>
      <c r="H10" s="24">
        <v>13388</v>
      </c>
      <c r="I10" s="25">
        <f>H10*100/15695</f>
        <v>85.301051290219817</v>
      </c>
      <c r="J10" s="21">
        <v>5954</v>
      </c>
      <c r="K10" s="26">
        <f>J10*100/5954</f>
        <v>100</v>
      </c>
    </row>
    <row r="11" spans="1:11" s="29" customFormat="1" ht="20.100000000000001" customHeight="1" x14ac:dyDescent="0.2">
      <c r="A11" s="39" t="s">
        <v>4</v>
      </c>
      <c r="B11" s="21"/>
      <c r="C11" s="25"/>
      <c r="D11" s="21"/>
      <c r="E11" s="25"/>
      <c r="F11" s="21"/>
      <c r="G11" s="25"/>
      <c r="H11" s="21"/>
      <c r="I11" s="25"/>
      <c r="J11" s="21"/>
      <c r="K11" s="25"/>
    </row>
    <row r="12" spans="1:11" s="29" customFormat="1" ht="12.75" customHeight="1" x14ac:dyDescent="0.2">
      <c r="A12" s="34" t="s">
        <v>36</v>
      </c>
      <c r="B12" s="21">
        <v>14975</v>
      </c>
      <c r="C12" s="25">
        <f>B12*100/B10</f>
        <v>10.279732280761969</v>
      </c>
      <c r="D12" s="21">
        <v>34844</v>
      </c>
      <c r="E12" s="25">
        <f>D12*100/D10</f>
        <v>28.622828274530743</v>
      </c>
      <c r="F12" s="21">
        <v>8942</v>
      </c>
      <c r="G12" s="25">
        <f>F12*100/F10</f>
        <v>18.495077355836848</v>
      </c>
      <c r="H12" s="21">
        <v>5334</v>
      </c>
      <c r="I12" s="25">
        <f>H12*100/H10</f>
        <v>39.841649238123694</v>
      </c>
      <c r="J12" s="21" t="s">
        <v>14</v>
      </c>
      <c r="K12" s="15" t="s">
        <v>14</v>
      </c>
    </row>
    <row r="13" spans="1:11" s="29" customFormat="1" ht="12.75" customHeight="1" x14ac:dyDescent="0.2">
      <c r="A13" s="34" t="s">
        <v>37</v>
      </c>
      <c r="B13" s="21">
        <v>1588</v>
      </c>
      <c r="C13" s="25">
        <f>B13*100/B10</f>
        <v>1.0900978204908185</v>
      </c>
      <c r="D13" s="21">
        <v>27222</v>
      </c>
      <c r="E13" s="25">
        <f>D13*100/D10</f>
        <v>22.361687271532428</v>
      </c>
      <c r="F13" s="21">
        <v>10957</v>
      </c>
      <c r="G13" s="25">
        <f>F13*100/F10</f>
        <v>22.662778191445355</v>
      </c>
      <c r="H13" s="21">
        <v>3290</v>
      </c>
      <c r="I13" s="25">
        <f>H13*100/H10</f>
        <v>24.574245593068419</v>
      </c>
      <c r="J13" s="21" t="s">
        <v>14</v>
      </c>
      <c r="K13" s="15" t="s">
        <v>14</v>
      </c>
    </row>
    <row r="14" spans="1:11" s="36" customFormat="1" ht="33.75" customHeight="1" x14ac:dyDescent="0.2">
      <c r="A14" s="38"/>
      <c r="B14" s="147" t="s">
        <v>60</v>
      </c>
      <c r="C14" s="147"/>
      <c r="D14" s="147"/>
      <c r="E14" s="147"/>
      <c r="F14" s="147"/>
      <c r="G14" s="147"/>
      <c r="H14" s="147"/>
      <c r="I14" s="147"/>
      <c r="J14" s="147"/>
      <c r="K14" s="147"/>
    </row>
    <row r="15" spans="1:11" s="36" customFormat="1" ht="4.9000000000000004" customHeight="1" x14ac:dyDescent="0.2">
      <c r="A15" s="38"/>
      <c r="B15" s="37"/>
      <c r="C15" s="37"/>
      <c r="D15" s="37"/>
      <c r="E15" s="37"/>
      <c r="F15" s="37"/>
      <c r="G15" s="37"/>
      <c r="H15" s="37"/>
      <c r="I15" s="37"/>
    </row>
    <row r="16" spans="1:11" s="29" customFormat="1" ht="12.75" customHeight="1" x14ac:dyDescent="0.2">
      <c r="A16" s="34" t="s">
        <v>38</v>
      </c>
      <c r="B16" s="21">
        <v>82</v>
      </c>
      <c r="C16" s="15" t="s">
        <v>9</v>
      </c>
      <c r="D16" s="21">
        <v>60</v>
      </c>
      <c r="E16" s="15" t="s">
        <v>9</v>
      </c>
      <c r="F16" s="21">
        <v>29</v>
      </c>
      <c r="G16" s="15" t="s">
        <v>9</v>
      </c>
      <c r="H16" s="21">
        <v>5</v>
      </c>
      <c r="I16" s="15" t="s">
        <v>9</v>
      </c>
      <c r="J16" s="21"/>
      <c r="K16" s="15" t="s">
        <v>14</v>
      </c>
    </row>
    <row r="17" spans="1:11" s="29" customFormat="1" ht="20.100000000000001" customHeight="1" x14ac:dyDescent="0.2">
      <c r="A17" s="34" t="s">
        <v>39</v>
      </c>
      <c r="B17" s="21" t="s">
        <v>14</v>
      </c>
      <c r="C17" s="15" t="s">
        <v>14</v>
      </c>
      <c r="D17" s="21" t="s">
        <v>14</v>
      </c>
      <c r="E17" s="15" t="s">
        <v>14</v>
      </c>
      <c r="F17" s="21" t="s">
        <v>14</v>
      </c>
      <c r="G17" s="15" t="s">
        <v>14</v>
      </c>
      <c r="H17" s="21" t="s">
        <v>14</v>
      </c>
      <c r="I17" s="15" t="s">
        <v>14</v>
      </c>
      <c r="J17" s="21" t="s">
        <v>14</v>
      </c>
      <c r="K17" s="15" t="s">
        <v>14</v>
      </c>
    </row>
    <row r="18" spans="1:11" s="29" customFormat="1" ht="24.75" customHeight="1" x14ac:dyDescent="0.2">
      <c r="A18" s="35" t="s">
        <v>40</v>
      </c>
      <c r="B18" s="21" t="s">
        <v>14</v>
      </c>
      <c r="C18" s="15" t="s">
        <v>14</v>
      </c>
      <c r="D18" s="21" t="s">
        <v>14</v>
      </c>
      <c r="E18" s="15" t="s">
        <v>14</v>
      </c>
      <c r="F18" s="21" t="s">
        <v>14</v>
      </c>
      <c r="G18" s="15" t="s">
        <v>14</v>
      </c>
      <c r="H18" s="21" t="s">
        <v>14</v>
      </c>
      <c r="I18" s="15" t="s">
        <v>14</v>
      </c>
      <c r="J18" s="21" t="s">
        <v>14</v>
      </c>
      <c r="K18" s="15" t="s">
        <v>14</v>
      </c>
    </row>
    <row r="19" spans="1:11" s="29" customFormat="1" ht="12.75" customHeight="1" x14ac:dyDescent="0.2">
      <c r="A19" s="34" t="s">
        <v>41</v>
      </c>
      <c r="B19" s="21" t="s">
        <v>14</v>
      </c>
      <c r="C19" s="15" t="s">
        <v>14</v>
      </c>
      <c r="D19" s="21" t="s">
        <v>14</v>
      </c>
      <c r="E19" s="15" t="s">
        <v>14</v>
      </c>
      <c r="F19" s="21" t="s">
        <v>14</v>
      </c>
      <c r="G19" s="15" t="s">
        <v>14</v>
      </c>
      <c r="H19" s="21" t="s">
        <v>14</v>
      </c>
      <c r="I19" s="15" t="s">
        <v>14</v>
      </c>
      <c r="J19" s="21">
        <v>22</v>
      </c>
      <c r="K19" s="15" t="s">
        <v>14</v>
      </c>
    </row>
    <row r="20" spans="1:11" s="29" customFormat="1" ht="20.100000000000001" customHeight="1" x14ac:dyDescent="0.2">
      <c r="A20" s="33"/>
      <c r="B20" s="17"/>
      <c r="C20" s="15"/>
      <c r="D20" s="17"/>
      <c r="E20" s="15"/>
      <c r="F20" s="17"/>
      <c r="G20" s="15"/>
      <c r="H20" s="17"/>
      <c r="I20" s="15"/>
    </row>
    <row r="21" spans="1:11" s="29" customFormat="1" ht="36" customHeight="1" x14ac:dyDescent="0.2">
      <c r="A21" s="40"/>
      <c r="B21" s="147" t="s">
        <v>52</v>
      </c>
      <c r="C21" s="147"/>
      <c r="D21" s="147"/>
      <c r="E21" s="147"/>
      <c r="F21" s="147"/>
      <c r="G21" s="147"/>
      <c r="H21" s="147"/>
      <c r="I21" s="147"/>
      <c r="J21" s="147"/>
      <c r="K21" s="147"/>
    </row>
    <row r="22" spans="1:11" s="29" customFormat="1" ht="38.25" customHeight="1" x14ac:dyDescent="0.2">
      <c r="A22" s="35" t="s">
        <v>35</v>
      </c>
      <c r="B22" s="24">
        <v>146792</v>
      </c>
      <c r="C22" s="25">
        <f>B22*100/175091</f>
        <v>83.837547332529937</v>
      </c>
      <c r="D22" s="24">
        <v>121575</v>
      </c>
      <c r="E22" s="25">
        <f>D22*100/135764</f>
        <v>89.548775816858665</v>
      </c>
      <c r="F22" s="24">
        <v>47136</v>
      </c>
      <c r="G22" s="25">
        <f>F22*100/56224</f>
        <v>83.836084234490613</v>
      </c>
      <c r="H22" s="24">
        <v>13818</v>
      </c>
      <c r="I22" s="25">
        <f>H22*100/16018</f>
        <v>86.265451367211881</v>
      </c>
      <c r="J22" s="21">
        <v>6111</v>
      </c>
      <c r="K22" s="26">
        <f>J22*100/6111</f>
        <v>100</v>
      </c>
    </row>
    <row r="23" spans="1:11" s="29" customFormat="1" ht="20.100000000000001" customHeight="1" x14ac:dyDescent="0.2">
      <c r="A23" s="39" t="s">
        <v>4</v>
      </c>
      <c r="B23" s="21"/>
      <c r="C23" s="25"/>
      <c r="D23" s="21"/>
      <c r="E23" s="25"/>
      <c r="F23" s="21"/>
      <c r="G23" s="25"/>
      <c r="H23" s="21"/>
      <c r="I23" s="25"/>
      <c r="J23" s="21"/>
      <c r="K23" s="25"/>
    </row>
    <row r="24" spans="1:11" s="29" customFormat="1" ht="12.75" customHeight="1" x14ac:dyDescent="0.2">
      <c r="A24" s="34" t="s">
        <v>36</v>
      </c>
      <c r="B24" s="24">
        <v>15725</v>
      </c>
      <c r="C24" s="25">
        <f>B24*100/B22</f>
        <v>10.712436645048777</v>
      </c>
      <c r="D24" s="24">
        <v>36155</v>
      </c>
      <c r="E24" s="25">
        <f>D24*100/D22</f>
        <v>29.738844334772775</v>
      </c>
      <c r="F24" s="24">
        <v>9778</v>
      </c>
      <c r="G24" s="25">
        <f>F24*100/F22</f>
        <v>20.744229463679567</v>
      </c>
      <c r="H24" s="24">
        <v>4540</v>
      </c>
      <c r="I24" s="25">
        <f>H24*100/H22</f>
        <v>32.855695469677229</v>
      </c>
      <c r="J24" s="21" t="s">
        <v>14</v>
      </c>
      <c r="K24" s="15" t="s">
        <v>14</v>
      </c>
    </row>
    <row r="25" spans="1:11" s="29" customFormat="1" ht="12.75" customHeight="1" x14ac:dyDescent="0.2">
      <c r="A25" s="34" t="s">
        <v>37</v>
      </c>
      <c r="B25" s="24">
        <v>1753</v>
      </c>
      <c r="C25" s="25">
        <f>B25*100/B22</f>
        <v>1.1942067687612403</v>
      </c>
      <c r="D25" s="24">
        <v>28635</v>
      </c>
      <c r="E25" s="25">
        <f>D25*100/D22</f>
        <v>23.553362122146822</v>
      </c>
      <c r="F25" s="24">
        <v>11320</v>
      </c>
      <c r="G25" s="25">
        <f>F25*100/F22</f>
        <v>24.015614392396468</v>
      </c>
      <c r="H25" s="24">
        <v>3159</v>
      </c>
      <c r="I25" s="25">
        <f>H25*100/H22</f>
        <v>22.861485019539732</v>
      </c>
      <c r="J25" s="21" t="s">
        <v>14</v>
      </c>
      <c r="K25" s="15" t="s">
        <v>14</v>
      </c>
    </row>
    <row r="26" spans="1:11" s="36" customFormat="1" ht="33.75" customHeight="1" x14ac:dyDescent="0.2">
      <c r="A26" s="38"/>
      <c r="B26" s="147" t="s">
        <v>53</v>
      </c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 s="36" customFormat="1" ht="4.9000000000000004" customHeight="1" x14ac:dyDescent="0.2">
      <c r="A27" s="38"/>
      <c r="B27" s="37"/>
      <c r="C27" s="37"/>
      <c r="D27" s="37"/>
      <c r="E27" s="37"/>
      <c r="F27" s="37"/>
      <c r="G27" s="37"/>
      <c r="H27" s="37"/>
      <c r="I27" s="37"/>
    </row>
    <row r="28" spans="1:11" s="29" customFormat="1" ht="12.75" customHeight="1" x14ac:dyDescent="0.2">
      <c r="A28" s="34" t="s">
        <v>38</v>
      </c>
      <c r="B28" s="21">
        <v>104</v>
      </c>
      <c r="C28" s="15" t="s">
        <v>9</v>
      </c>
      <c r="D28" s="21">
        <v>66</v>
      </c>
      <c r="E28" s="15" t="s">
        <v>9</v>
      </c>
      <c r="F28" s="21">
        <v>32</v>
      </c>
      <c r="G28" s="15" t="s">
        <v>9</v>
      </c>
      <c r="H28" s="21">
        <v>10</v>
      </c>
      <c r="I28" s="15" t="s">
        <v>9</v>
      </c>
      <c r="J28" s="21"/>
      <c r="K28" s="15" t="s">
        <v>14</v>
      </c>
    </row>
    <row r="29" spans="1:11" s="29" customFormat="1" ht="20.100000000000001" customHeight="1" x14ac:dyDescent="0.2">
      <c r="A29" s="34" t="s">
        <v>39</v>
      </c>
      <c r="B29" s="21" t="s">
        <v>14</v>
      </c>
      <c r="C29" s="15" t="s">
        <v>14</v>
      </c>
      <c r="D29" s="21" t="s">
        <v>14</v>
      </c>
      <c r="E29" s="15" t="s">
        <v>14</v>
      </c>
      <c r="F29" s="21" t="s">
        <v>14</v>
      </c>
      <c r="G29" s="15" t="s">
        <v>14</v>
      </c>
      <c r="H29" s="21" t="s">
        <v>14</v>
      </c>
      <c r="I29" s="15" t="s">
        <v>14</v>
      </c>
      <c r="J29" s="21" t="s">
        <v>14</v>
      </c>
      <c r="K29" s="15" t="s">
        <v>14</v>
      </c>
    </row>
    <row r="30" spans="1:11" s="29" customFormat="1" ht="24.75" customHeight="1" x14ac:dyDescent="0.2">
      <c r="A30" s="35" t="s">
        <v>40</v>
      </c>
      <c r="B30" s="21" t="s">
        <v>14</v>
      </c>
      <c r="C30" s="15" t="s">
        <v>14</v>
      </c>
      <c r="D30" s="21" t="s">
        <v>14</v>
      </c>
      <c r="E30" s="15" t="s">
        <v>14</v>
      </c>
      <c r="F30" s="21" t="s">
        <v>14</v>
      </c>
      <c r="G30" s="15" t="s">
        <v>14</v>
      </c>
      <c r="H30" s="21" t="s">
        <v>14</v>
      </c>
      <c r="I30" s="15" t="s">
        <v>14</v>
      </c>
      <c r="J30" s="21" t="s">
        <v>14</v>
      </c>
      <c r="K30" s="15" t="s">
        <v>14</v>
      </c>
    </row>
    <row r="31" spans="1:11" s="29" customFormat="1" ht="12.75" customHeight="1" x14ac:dyDescent="0.2">
      <c r="A31" s="34" t="s">
        <v>41</v>
      </c>
      <c r="B31" s="21" t="s">
        <v>14</v>
      </c>
      <c r="C31" s="15" t="s">
        <v>14</v>
      </c>
      <c r="D31" s="21" t="s">
        <v>14</v>
      </c>
      <c r="E31" s="15" t="s">
        <v>14</v>
      </c>
      <c r="F31" s="21" t="s">
        <v>14</v>
      </c>
      <c r="G31" s="15" t="s">
        <v>14</v>
      </c>
      <c r="H31" s="21" t="s">
        <v>14</v>
      </c>
      <c r="I31" s="15" t="s">
        <v>14</v>
      </c>
      <c r="J31" s="21">
        <v>23</v>
      </c>
      <c r="K31" s="15" t="s">
        <v>14</v>
      </c>
    </row>
    <row r="32" spans="1:11" s="29" customFormat="1" ht="7.5" customHeight="1" x14ac:dyDescent="0.2">
      <c r="A32" s="33"/>
      <c r="B32" s="21"/>
      <c r="C32" s="15"/>
      <c r="D32" s="21"/>
      <c r="E32" s="15"/>
      <c r="F32" s="21"/>
      <c r="G32" s="15"/>
      <c r="H32" s="21"/>
      <c r="I32" s="15"/>
      <c r="J32" s="21"/>
      <c r="K32" s="15"/>
    </row>
    <row r="33" spans="1:11" s="29" customFormat="1" ht="8.65" customHeight="1" x14ac:dyDescent="0.2">
      <c r="A33" s="33" t="s">
        <v>8</v>
      </c>
      <c r="B33" s="21"/>
      <c r="C33" s="15"/>
      <c r="D33" s="21"/>
      <c r="E33" s="15"/>
      <c r="F33" s="21"/>
      <c r="G33" s="15"/>
      <c r="H33" s="21"/>
      <c r="I33" s="15"/>
      <c r="J33" s="21"/>
      <c r="K33" s="15"/>
    </row>
    <row r="34" spans="1:11" s="18" customFormat="1" ht="10.5" customHeight="1" x14ac:dyDescent="0.2">
      <c r="A34" s="16" t="s">
        <v>48</v>
      </c>
    </row>
    <row r="35" spans="1:11" s="52" customFormat="1" ht="10.5" customHeight="1" x14ac:dyDescent="0.2">
      <c r="A35" s="92" t="s">
        <v>59</v>
      </c>
    </row>
    <row r="36" spans="1:11" s="29" customFormat="1" ht="10.5" customHeight="1" x14ac:dyDescent="0.2">
      <c r="A36" s="16" t="s">
        <v>17</v>
      </c>
      <c r="B36" s="32"/>
      <c r="C36" s="28"/>
      <c r="D36" s="32"/>
      <c r="E36" s="28"/>
      <c r="F36" s="32"/>
      <c r="G36" s="28"/>
      <c r="H36" s="32"/>
      <c r="I36" s="28"/>
    </row>
    <row r="37" spans="1:11" s="31" customFormat="1" ht="21.2" customHeight="1" x14ac:dyDescent="0.2">
      <c r="A37" s="144" t="s">
        <v>58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</row>
    <row r="38" spans="1:11" ht="10.5" customHeight="1" x14ac:dyDescent="0.2">
      <c r="A38" s="93" t="s">
        <v>16</v>
      </c>
      <c r="F38" s="7"/>
      <c r="G38" s="7"/>
      <c r="H38" s="30"/>
      <c r="J38" s="1"/>
      <c r="K38" s="1"/>
    </row>
    <row r="39" spans="1:11" ht="10.5" customHeight="1" x14ac:dyDescent="0.2">
      <c r="A39" s="7" t="s">
        <v>6</v>
      </c>
      <c r="F39" s="7"/>
      <c r="G39" s="7"/>
      <c r="H39" s="7"/>
      <c r="J39" s="1"/>
      <c r="K39" s="1"/>
    </row>
  </sheetData>
  <mergeCells count="11">
    <mergeCell ref="D6:E6"/>
    <mergeCell ref="F6:G6"/>
    <mergeCell ref="B9:K9"/>
    <mergeCell ref="B21:K21"/>
    <mergeCell ref="A37:K37"/>
    <mergeCell ref="B26:K26"/>
    <mergeCell ref="B14:K14"/>
    <mergeCell ref="J6:K6"/>
    <mergeCell ref="H6:I6"/>
    <mergeCell ref="A6:A7"/>
    <mergeCell ref="B6:C6"/>
  </mergeCells>
  <pageMargins left="0.39370078740157483" right="0.35433070866141736" top="0.98425196850393704" bottom="0.86614173228346458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39"/>
  <sheetViews>
    <sheetView zoomScaleNormal="100" zoomScaleSheetLayoutView="100" workbookViewId="0"/>
  </sheetViews>
  <sheetFormatPr baseColWidth="10" defaultColWidth="13.85546875" defaultRowHeight="12.75" x14ac:dyDescent="0.2"/>
  <cols>
    <col min="1" max="1" width="22.7109375" style="1" customWidth="1"/>
    <col min="2" max="2" width="7.7109375" style="1" customWidth="1"/>
    <col min="3" max="3" width="5.42578125" style="1" customWidth="1"/>
    <col min="4" max="4" width="8" style="1" customWidth="1"/>
    <col min="5" max="5" width="5.42578125" style="1" customWidth="1"/>
    <col min="6" max="6" width="6.7109375" style="1" customWidth="1"/>
    <col min="7" max="7" width="5.42578125" style="1" customWidth="1"/>
    <col min="8" max="8" width="6.85546875" style="1" customWidth="1"/>
    <col min="9" max="9" width="5.42578125" style="1" customWidth="1"/>
    <col min="10" max="10" width="5.7109375" customWidth="1"/>
    <col min="11" max="11" width="5.42578125" customWidth="1"/>
    <col min="12" max="12" width="5.7109375" customWidth="1"/>
    <col min="13" max="13" width="5.42578125" customWidth="1"/>
    <col min="14" max="16384" width="13.85546875" style="1"/>
  </cols>
  <sheetData>
    <row r="1" spans="1:13" ht="12.4" customHeight="1" x14ac:dyDescent="0.2"/>
    <row r="2" spans="1:13" ht="12.4" customHeight="1" x14ac:dyDescent="0.2"/>
    <row r="3" spans="1:13" ht="12.4" customHeight="1" x14ac:dyDescent="0.2">
      <c r="A3" s="4"/>
    </row>
    <row r="4" spans="1:13" ht="18" customHeight="1" x14ac:dyDescent="0.2">
      <c r="A4" s="4"/>
      <c r="B4" s="3"/>
      <c r="C4" s="3"/>
      <c r="D4" s="3"/>
    </row>
    <row r="5" spans="1:13" ht="12.4" customHeight="1" x14ac:dyDescent="0.2">
      <c r="A5" s="5"/>
      <c r="B5" s="6"/>
      <c r="C5" s="6"/>
      <c r="D5" s="6"/>
      <c r="E5" s="2"/>
      <c r="I5" s="2"/>
    </row>
    <row r="6" spans="1:13" s="7" customFormat="1" ht="35.65" customHeight="1" x14ac:dyDescent="0.2">
      <c r="A6" s="149" t="s">
        <v>0</v>
      </c>
      <c r="B6" s="142" t="s">
        <v>1</v>
      </c>
      <c r="C6" s="143"/>
      <c r="D6" s="142" t="s">
        <v>2</v>
      </c>
      <c r="E6" s="143"/>
      <c r="F6" s="145" t="s">
        <v>10</v>
      </c>
      <c r="G6" s="146"/>
      <c r="H6" s="145" t="s">
        <v>11</v>
      </c>
      <c r="I6" s="148"/>
      <c r="J6" s="145" t="s">
        <v>12</v>
      </c>
      <c r="K6" s="148"/>
      <c r="L6" s="145" t="s">
        <v>51</v>
      </c>
      <c r="M6" s="148"/>
    </row>
    <row r="7" spans="1:13" s="7" customFormat="1" ht="28.5" customHeight="1" x14ac:dyDescent="0.2">
      <c r="A7" s="122"/>
      <c r="B7" s="9" t="s">
        <v>13</v>
      </c>
      <c r="C7" s="9" t="s">
        <v>3</v>
      </c>
      <c r="D7" s="9" t="s">
        <v>13</v>
      </c>
      <c r="E7" s="9" t="s">
        <v>3</v>
      </c>
      <c r="F7" s="9" t="s">
        <v>13</v>
      </c>
      <c r="G7" s="9" t="s">
        <v>3</v>
      </c>
      <c r="H7" s="9" t="s">
        <v>13</v>
      </c>
      <c r="I7" s="10" t="s">
        <v>3</v>
      </c>
      <c r="J7" s="23" t="s">
        <v>13</v>
      </c>
      <c r="K7" s="20" t="s">
        <v>3</v>
      </c>
      <c r="L7" s="23" t="s">
        <v>13</v>
      </c>
      <c r="M7" s="20" t="s">
        <v>3</v>
      </c>
    </row>
    <row r="8" spans="1:13" s="7" customFormat="1" ht="5.25" customHeight="1" x14ac:dyDescent="0.2">
      <c r="A8" s="14"/>
      <c r="B8" s="12"/>
      <c r="C8" s="13"/>
      <c r="D8" s="12"/>
      <c r="E8" s="13"/>
      <c r="F8" s="12"/>
      <c r="G8" s="13"/>
      <c r="H8" s="12"/>
      <c r="I8" s="13"/>
    </row>
    <row r="9" spans="1:13" s="29" customFormat="1" ht="32.25" customHeight="1" x14ac:dyDescent="0.2">
      <c r="A9" s="40"/>
      <c r="B9" s="147" t="s">
        <v>52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 s="29" customFormat="1" ht="38.25" customHeight="1" x14ac:dyDescent="0.2">
      <c r="A10" s="35" t="s">
        <v>35</v>
      </c>
      <c r="B10" s="24">
        <v>146792</v>
      </c>
      <c r="C10" s="25">
        <v>83.8</v>
      </c>
      <c r="D10" s="24">
        <v>121575</v>
      </c>
      <c r="E10" s="25">
        <v>89.5</v>
      </c>
      <c r="F10" s="24">
        <v>47136</v>
      </c>
      <c r="G10" s="25">
        <v>83.8</v>
      </c>
      <c r="H10" s="24">
        <v>13818</v>
      </c>
      <c r="I10" s="25">
        <v>86.3</v>
      </c>
      <c r="J10" s="21">
        <v>6111</v>
      </c>
      <c r="K10" s="26">
        <v>100</v>
      </c>
      <c r="L10" s="21" t="s">
        <v>14</v>
      </c>
      <c r="M10" s="15" t="s">
        <v>14</v>
      </c>
    </row>
    <row r="11" spans="1:13" s="29" customFormat="1" ht="20.100000000000001" customHeight="1" x14ac:dyDescent="0.2">
      <c r="A11" s="39" t="s">
        <v>4</v>
      </c>
      <c r="B11" s="21"/>
      <c r="C11" s="25"/>
      <c r="D11" s="21"/>
      <c r="E11" s="25"/>
      <c r="F11" s="21"/>
      <c r="G11" s="25"/>
      <c r="H11" s="21"/>
      <c r="I11" s="25"/>
      <c r="J11" s="21"/>
      <c r="K11" s="25"/>
      <c r="L11" s="21" t="s">
        <v>14</v>
      </c>
      <c r="M11" s="15" t="s">
        <v>14</v>
      </c>
    </row>
    <row r="12" spans="1:13" s="29" customFormat="1" ht="12.75" customHeight="1" x14ac:dyDescent="0.2">
      <c r="A12" s="34" t="s">
        <v>36</v>
      </c>
      <c r="B12" s="24">
        <v>15725</v>
      </c>
      <c r="C12" s="25">
        <v>10.7</v>
      </c>
      <c r="D12" s="24">
        <v>36155</v>
      </c>
      <c r="E12" s="25">
        <v>29.7</v>
      </c>
      <c r="F12" s="24">
        <v>9778</v>
      </c>
      <c r="G12" s="25">
        <v>20.7</v>
      </c>
      <c r="H12" s="24">
        <v>4540</v>
      </c>
      <c r="I12" s="25">
        <v>32.9</v>
      </c>
      <c r="J12" s="21" t="s">
        <v>14</v>
      </c>
      <c r="K12" s="15" t="s">
        <v>14</v>
      </c>
      <c r="L12" s="21" t="s">
        <v>14</v>
      </c>
      <c r="M12" s="15" t="s">
        <v>14</v>
      </c>
    </row>
    <row r="13" spans="1:13" s="29" customFormat="1" ht="12.75" customHeight="1" x14ac:dyDescent="0.2">
      <c r="A13" s="34" t="s">
        <v>37</v>
      </c>
      <c r="B13" s="24">
        <v>1753</v>
      </c>
      <c r="C13" s="25">
        <v>1.2</v>
      </c>
      <c r="D13" s="24">
        <v>28635</v>
      </c>
      <c r="E13" s="25">
        <v>23.6</v>
      </c>
      <c r="F13" s="24">
        <v>11320</v>
      </c>
      <c r="G13" s="25">
        <v>24</v>
      </c>
      <c r="H13" s="24">
        <v>3159</v>
      </c>
      <c r="I13" s="25">
        <v>22.9</v>
      </c>
      <c r="J13" s="21" t="s">
        <v>14</v>
      </c>
      <c r="K13" s="15" t="s">
        <v>14</v>
      </c>
      <c r="L13" s="21" t="s">
        <v>14</v>
      </c>
      <c r="M13" s="15" t="s">
        <v>14</v>
      </c>
    </row>
    <row r="14" spans="1:13" s="36" customFormat="1" ht="33.75" customHeight="1" x14ac:dyDescent="0.2">
      <c r="A14" s="38"/>
      <c r="B14" s="147" t="s">
        <v>53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s="36" customFormat="1" ht="4.9000000000000004" customHeight="1" x14ac:dyDescent="0.2">
      <c r="A15" s="38"/>
      <c r="B15" s="37"/>
      <c r="C15" s="37"/>
      <c r="D15" s="37"/>
      <c r="E15" s="37"/>
      <c r="F15" s="37"/>
      <c r="G15" s="37"/>
      <c r="H15" s="37"/>
      <c r="I15" s="37"/>
    </row>
    <row r="16" spans="1:13" s="29" customFormat="1" ht="12.75" customHeight="1" x14ac:dyDescent="0.2">
      <c r="A16" s="34" t="s">
        <v>38</v>
      </c>
      <c r="B16" s="21">
        <v>104</v>
      </c>
      <c r="C16" s="15" t="s">
        <v>9</v>
      </c>
      <c r="D16" s="21">
        <v>66</v>
      </c>
      <c r="E16" s="15" t="s">
        <v>9</v>
      </c>
      <c r="F16" s="21">
        <v>32</v>
      </c>
      <c r="G16" s="15" t="s">
        <v>9</v>
      </c>
      <c r="H16" s="21">
        <v>10</v>
      </c>
      <c r="I16" s="15" t="s">
        <v>9</v>
      </c>
      <c r="J16" s="21" t="s">
        <v>14</v>
      </c>
      <c r="K16" s="15" t="s">
        <v>14</v>
      </c>
      <c r="L16" s="21" t="s">
        <v>14</v>
      </c>
      <c r="M16" s="15" t="s">
        <v>14</v>
      </c>
    </row>
    <row r="17" spans="1:13" s="29" customFormat="1" ht="20.100000000000001" customHeight="1" x14ac:dyDescent="0.2">
      <c r="A17" s="34" t="s">
        <v>39</v>
      </c>
      <c r="B17" s="21" t="s">
        <v>14</v>
      </c>
      <c r="C17" s="15" t="s">
        <v>14</v>
      </c>
      <c r="D17" s="21" t="s">
        <v>14</v>
      </c>
      <c r="E17" s="15" t="s">
        <v>14</v>
      </c>
      <c r="F17" s="21" t="s">
        <v>14</v>
      </c>
      <c r="G17" s="15" t="s">
        <v>14</v>
      </c>
      <c r="H17" s="21" t="s">
        <v>14</v>
      </c>
      <c r="I17" s="15" t="s">
        <v>14</v>
      </c>
      <c r="J17" s="21" t="s">
        <v>14</v>
      </c>
      <c r="K17" s="15" t="s">
        <v>14</v>
      </c>
      <c r="L17" s="21" t="s">
        <v>14</v>
      </c>
      <c r="M17" s="15" t="s">
        <v>14</v>
      </c>
    </row>
    <row r="18" spans="1:13" s="29" customFormat="1" ht="24.75" customHeight="1" x14ac:dyDescent="0.2">
      <c r="A18" s="35" t="s">
        <v>40</v>
      </c>
      <c r="B18" s="21" t="s">
        <v>14</v>
      </c>
      <c r="C18" s="15" t="s">
        <v>14</v>
      </c>
      <c r="D18" s="21" t="s">
        <v>14</v>
      </c>
      <c r="E18" s="15" t="s">
        <v>14</v>
      </c>
      <c r="F18" s="21" t="s">
        <v>14</v>
      </c>
      <c r="G18" s="15" t="s">
        <v>14</v>
      </c>
      <c r="H18" s="21" t="s">
        <v>14</v>
      </c>
      <c r="I18" s="15" t="s">
        <v>14</v>
      </c>
      <c r="J18" s="21" t="s">
        <v>14</v>
      </c>
      <c r="K18" s="15" t="s">
        <v>14</v>
      </c>
      <c r="L18" s="21" t="s">
        <v>14</v>
      </c>
      <c r="M18" s="21" t="s">
        <v>14</v>
      </c>
    </row>
    <row r="19" spans="1:13" s="29" customFormat="1" ht="12.75" customHeight="1" x14ac:dyDescent="0.2">
      <c r="A19" s="34" t="s">
        <v>41</v>
      </c>
      <c r="B19" s="21" t="s">
        <v>14</v>
      </c>
      <c r="C19" s="15" t="s">
        <v>14</v>
      </c>
      <c r="D19" s="21" t="s">
        <v>14</v>
      </c>
      <c r="E19" s="15" t="s">
        <v>14</v>
      </c>
      <c r="F19" s="21" t="s">
        <v>14</v>
      </c>
      <c r="G19" s="15" t="s">
        <v>14</v>
      </c>
      <c r="H19" s="21" t="s">
        <v>14</v>
      </c>
      <c r="I19" s="15" t="s">
        <v>14</v>
      </c>
      <c r="J19" s="21">
        <v>23</v>
      </c>
      <c r="K19" s="15" t="s">
        <v>14</v>
      </c>
      <c r="L19" s="21" t="s">
        <v>14</v>
      </c>
      <c r="M19" s="21" t="s">
        <v>14</v>
      </c>
    </row>
    <row r="20" spans="1:13" s="29" customFormat="1" ht="20.100000000000001" customHeight="1" x14ac:dyDescent="0.2">
      <c r="A20" s="33"/>
      <c r="B20" s="17"/>
      <c r="C20" s="15"/>
      <c r="D20" s="17"/>
      <c r="E20" s="15"/>
      <c r="F20" s="17"/>
      <c r="G20" s="15"/>
      <c r="H20" s="17"/>
      <c r="I20" s="15"/>
    </row>
    <row r="21" spans="1:13" s="29" customFormat="1" ht="36" customHeight="1" x14ac:dyDescent="0.2">
      <c r="A21" s="40"/>
      <c r="B21" s="147" t="s">
        <v>54</v>
      </c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 s="29" customFormat="1" ht="38.25" customHeight="1" x14ac:dyDescent="0.2">
      <c r="A22" s="35" t="s">
        <v>35</v>
      </c>
      <c r="B22" s="24">
        <v>115151</v>
      </c>
      <c r="C22" s="25">
        <v>65.599999999999994</v>
      </c>
      <c r="D22" s="24">
        <v>81941</v>
      </c>
      <c r="E22" s="25">
        <v>61.3</v>
      </c>
      <c r="F22" s="24">
        <v>30071</v>
      </c>
      <c r="G22" s="25">
        <v>54.3</v>
      </c>
      <c r="H22" s="24">
        <v>9606</v>
      </c>
      <c r="I22" s="25">
        <v>60.9</v>
      </c>
      <c r="J22" s="21">
        <v>6242</v>
      </c>
      <c r="K22" s="26">
        <v>100</v>
      </c>
      <c r="L22" s="21" t="s">
        <v>14</v>
      </c>
      <c r="M22" s="15" t="s">
        <v>14</v>
      </c>
    </row>
    <row r="23" spans="1:13" s="29" customFormat="1" ht="20.100000000000001" customHeight="1" x14ac:dyDescent="0.2">
      <c r="A23" s="39" t="s">
        <v>4</v>
      </c>
      <c r="B23" s="21"/>
      <c r="C23" s="25"/>
      <c r="D23" s="21"/>
      <c r="E23" s="25"/>
      <c r="F23" s="21"/>
      <c r="G23" s="25"/>
      <c r="H23" s="21"/>
      <c r="I23" s="25"/>
      <c r="J23" s="21"/>
      <c r="K23" s="25"/>
      <c r="L23" s="21"/>
      <c r="M23" s="25"/>
    </row>
    <row r="24" spans="1:13" s="29" customFormat="1" ht="12.75" customHeight="1" x14ac:dyDescent="0.2">
      <c r="A24" s="34" t="s">
        <v>36</v>
      </c>
      <c r="B24" s="24">
        <v>4555</v>
      </c>
      <c r="C24" s="25">
        <v>4</v>
      </c>
      <c r="D24" s="24">
        <v>19321</v>
      </c>
      <c r="E24" s="25">
        <v>23.6</v>
      </c>
      <c r="F24" s="24">
        <v>4743</v>
      </c>
      <c r="G24" s="25">
        <v>15.8</v>
      </c>
      <c r="H24" s="24">
        <v>2216</v>
      </c>
      <c r="I24" s="25">
        <v>23.1</v>
      </c>
      <c r="J24" s="21" t="s">
        <v>14</v>
      </c>
      <c r="K24" s="15" t="s">
        <v>14</v>
      </c>
      <c r="L24" s="21" t="s">
        <v>14</v>
      </c>
      <c r="M24" s="15" t="s">
        <v>14</v>
      </c>
    </row>
    <row r="25" spans="1:13" s="29" customFormat="1" ht="12.75" customHeight="1" x14ac:dyDescent="0.2">
      <c r="A25" s="34" t="s">
        <v>37</v>
      </c>
      <c r="B25" s="24">
        <v>838</v>
      </c>
      <c r="C25" s="25">
        <v>0.7</v>
      </c>
      <c r="D25" s="24">
        <v>16549</v>
      </c>
      <c r="E25" s="25">
        <v>20.2</v>
      </c>
      <c r="F25" s="24">
        <v>6433</v>
      </c>
      <c r="G25" s="25">
        <v>21.4</v>
      </c>
      <c r="H25" s="24">
        <v>1674</v>
      </c>
      <c r="I25" s="25">
        <v>17.399999999999999</v>
      </c>
      <c r="J25" s="21" t="s">
        <v>14</v>
      </c>
      <c r="K25" s="15" t="s">
        <v>14</v>
      </c>
      <c r="L25" s="21" t="s">
        <v>14</v>
      </c>
      <c r="M25" s="15" t="s">
        <v>14</v>
      </c>
    </row>
    <row r="26" spans="1:13" s="36" customFormat="1" ht="33.75" customHeight="1" x14ac:dyDescent="0.2">
      <c r="A26" s="38"/>
      <c r="B26" s="147" t="s">
        <v>55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 s="36" customFormat="1" ht="4.9000000000000004" customHeight="1" x14ac:dyDescent="0.2">
      <c r="A27" s="38"/>
      <c r="B27" s="37"/>
      <c r="C27" s="37"/>
      <c r="D27" s="37"/>
      <c r="E27" s="37"/>
      <c r="F27" s="37"/>
      <c r="G27" s="37"/>
      <c r="H27" s="37"/>
      <c r="I27" s="37"/>
    </row>
    <row r="28" spans="1:13" s="29" customFormat="1" ht="12.75" customHeight="1" x14ac:dyDescent="0.2">
      <c r="A28" s="34" t="s">
        <v>38</v>
      </c>
      <c r="B28" s="21">
        <v>60</v>
      </c>
      <c r="C28" s="15" t="s">
        <v>9</v>
      </c>
      <c r="D28" s="21">
        <v>20</v>
      </c>
      <c r="E28" s="15" t="s">
        <v>9</v>
      </c>
      <c r="F28" s="21">
        <v>26</v>
      </c>
      <c r="G28" s="15" t="s">
        <v>9</v>
      </c>
      <c r="H28" s="21">
        <v>10</v>
      </c>
      <c r="I28" s="15" t="s">
        <v>9</v>
      </c>
      <c r="J28" s="15" t="s">
        <v>14</v>
      </c>
      <c r="K28" s="15" t="s">
        <v>14</v>
      </c>
      <c r="L28" s="15" t="s">
        <v>14</v>
      </c>
      <c r="M28" s="15" t="s">
        <v>14</v>
      </c>
    </row>
    <row r="29" spans="1:13" s="29" customFormat="1" ht="20.100000000000001" customHeight="1" x14ac:dyDescent="0.2">
      <c r="A29" s="34" t="s">
        <v>39</v>
      </c>
      <c r="B29" s="21">
        <v>24</v>
      </c>
      <c r="C29" s="15" t="s">
        <v>14</v>
      </c>
      <c r="D29" s="21" t="s">
        <v>14</v>
      </c>
      <c r="E29" s="15" t="s">
        <v>14</v>
      </c>
      <c r="F29" s="21" t="s">
        <v>14</v>
      </c>
      <c r="G29" s="15" t="s">
        <v>14</v>
      </c>
      <c r="H29" s="21" t="s">
        <v>14</v>
      </c>
      <c r="I29" s="15" t="s">
        <v>14</v>
      </c>
      <c r="J29" s="21" t="s">
        <v>14</v>
      </c>
      <c r="K29" s="15" t="s">
        <v>14</v>
      </c>
      <c r="L29" s="21" t="s">
        <v>14</v>
      </c>
      <c r="M29" s="15" t="s">
        <v>14</v>
      </c>
    </row>
    <row r="30" spans="1:13" s="29" customFormat="1" ht="24.75" customHeight="1" x14ac:dyDescent="0.2">
      <c r="A30" s="35" t="s">
        <v>40</v>
      </c>
      <c r="B30" s="21" t="s">
        <v>14</v>
      </c>
      <c r="C30" s="15" t="s">
        <v>14</v>
      </c>
      <c r="D30" s="21" t="s">
        <v>14</v>
      </c>
      <c r="E30" s="15" t="s">
        <v>14</v>
      </c>
      <c r="F30" s="21" t="s">
        <v>14</v>
      </c>
      <c r="G30" s="15" t="s">
        <v>14</v>
      </c>
      <c r="H30" s="21" t="s">
        <v>14</v>
      </c>
      <c r="I30" s="15" t="s">
        <v>14</v>
      </c>
      <c r="J30" s="21" t="s">
        <v>14</v>
      </c>
      <c r="K30" s="15" t="s">
        <v>14</v>
      </c>
      <c r="L30" s="21" t="s">
        <v>14</v>
      </c>
      <c r="M30" s="15" t="s">
        <v>14</v>
      </c>
    </row>
    <row r="31" spans="1:13" s="29" customFormat="1" ht="12.75" customHeight="1" x14ac:dyDescent="0.2">
      <c r="A31" s="34" t="s">
        <v>41</v>
      </c>
      <c r="B31" s="21" t="s">
        <v>14</v>
      </c>
      <c r="C31" s="15" t="s">
        <v>14</v>
      </c>
      <c r="D31" s="21" t="s">
        <v>14</v>
      </c>
      <c r="E31" s="15" t="s">
        <v>14</v>
      </c>
      <c r="F31" s="21" t="s">
        <v>14</v>
      </c>
      <c r="G31" s="15" t="s">
        <v>14</v>
      </c>
      <c r="H31" s="21" t="s">
        <v>14</v>
      </c>
      <c r="I31" s="15" t="s">
        <v>14</v>
      </c>
      <c r="J31" s="21">
        <v>10</v>
      </c>
      <c r="K31" s="15" t="s">
        <v>14</v>
      </c>
      <c r="L31" s="21">
        <v>1</v>
      </c>
      <c r="M31" s="15" t="s">
        <v>14</v>
      </c>
    </row>
    <row r="32" spans="1:13" s="29" customFormat="1" ht="7.5" customHeight="1" x14ac:dyDescent="0.2">
      <c r="A32" s="33"/>
      <c r="B32" s="21"/>
      <c r="C32" s="15"/>
      <c r="D32" s="21"/>
      <c r="E32" s="15"/>
      <c r="F32" s="21"/>
      <c r="G32" s="15"/>
      <c r="H32" s="21"/>
      <c r="I32" s="15"/>
      <c r="J32" s="21"/>
      <c r="K32" s="15"/>
      <c r="L32" s="21"/>
      <c r="M32" s="15"/>
    </row>
    <row r="33" spans="1:13" s="29" customFormat="1" ht="8.65" customHeight="1" x14ac:dyDescent="0.2">
      <c r="A33" s="33" t="s">
        <v>8</v>
      </c>
      <c r="B33" s="21"/>
      <c r="C33" s="15"/>
      <c r="D33" s="21"/>
      <c r="E33" s="15"/>
      <c r="F33" s="21"/>
      <c r="G33" s="15"/>
      <c r="H33" s="21"/>
      <c r="I33" s="15"/>
      <c r="J33" s="21"/>
      <c r="K33" s="15"/>
      <c r="L33" s="21"/>
      <c r="M33" s="15"/>
    </row>
    <row r="34" spans="1:13" s="18" customFormat="1" ht="10.5" customHeight="1" x14ac:dyDescent="0.2">
      <c r="A34" s="16" t="s">
        <v>48</v>
      </c>
    </row>
    <row r="35" spans="1:13" s="92" customFormat="1" ht="10.5" customHeight="1" x14ac:dyDescent="0.2">
      <c r="A35" s="92" t="s">
        <v>56</v>
      </c>
    </row>
    <row r="36" spans="1:13" s="29" customFormat="1" ht="10.5" customHeight="1" x14ac:dyDescent="0.2">
      <c r="A36" s="16" t="s">
        <v>17</v>
      </c>
      <c r="B36" s="32"/>
      <c r="C36" s="28"/>
      <c r="D36" s="32"/>
      <c r="E36" s="28"/>
      <c r="F36" s="32"/>
      <c r="G36" s="28"/>
      <c r="H36" s="32"/>
      <c r="I36" s="28"/>
    </row>
    <row r="37" spans="1:13" s="16" customFormat="1" ht="21.2" customHeight="1" x14ac:dyDescent="0.2">
      <c r="A37" s="144" t="s">
        <v>57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8" spans="1:13" ht="10.5" customHeight="1" x14ac:dyDescent="0.2">
      <c r="A38" s="93" t="s">
        <v>16</v>
      </c>
      <c r="F38" s="7"/>
      <c r="G38" s="7"/>
      <c r="H38" s="30"/>
      <c r="J38" s="1"/>
      <c r="K38" s="1"/>
      <c r="L38" s="1"/>
      <c r="M38" s="1"/>
    </row>
    <row r="39" spans="1:13" ht="10.5" customHeight="1" x14ac:dyDescent="0.2">
      <c r="A39" s="7" t="s">
        <v>6</v>
      </c>
      <c r="F39" s="7"/>
      <c r="G39" s="7"/>
      <c r="H39" s="7"/>
      <c r="J39" s="1"/>
      <c r="K39" s="1"/>
      <c r="L39" s="1"/>
      <c r="M39" s="1"/>
    </row>
  </sheetData>
  <mergeCells count="12">
    <mergeCell ref="B14:M14"/>
    <mergeCell ref="B21:M21"/>
    <mergeCell ref="B26:M26"/>
    <mergeCell ref="A37:M37"/>
    <mergeCell ref="A6:A7"/>
    <mergeCell ref="B6:C6"/>
    <mergeCell ref="D6:E6"/>
    <mergeCell ref="F6:G6"/>
    <mergeCell ref="H6:I6"/>
    <mergeCell ref="J6:K6"/>
    <mergeCell ref="L6:M6"/>
    <mergeCell ref="B9:M9"/>
  </mergeCells>
  <pageMargins left="0.39370078740157483" right="0.35433070866141736" top="0.98425196850393704" bottom="0.86614173228346458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39"/>
  <sheetViews>
    <sheetView zoomScaleNormal="100" zoomScaleSheetLayoutView="100" workbookViewId="0"/>
  </sheetViews>
  <sheetFormatPr baseColWidth="10" defaultColWidth="13.85546875" defaultRowHeight="12.75" x14ac:dyDescent="0.2"/>
  <cols>
    <col min="1" max="1" width="22.7109375" style="1" customWidth="1"/>
    <col min="2" max="2" width="7.7109375" style="1" customWidth="1"/>
    <col min="3" max="3" width="5.42578125" style="1" customWidth="1"/>
    <col min="4" max="4" width="8" style="1" customWidth="1"/>
    <col min="5" max="5" width="5.42578125" style="1" customWidth="1"/>
    <col min="6" max="6" width="6.7109375" style="1" customWidth="1"/>
    <col min="7" max="7" width="5.42578125" style="1" customWidth="1"/>
    <col min="8" max="8" width="6.85546875" style="1" customWidth="1"/>
    <col min="9" max="9" width="5.42578125" style="1" customWidth="1"/>
    <col min="10" max="10" width="5.7109375" customWidth="1"/>
    <col min="11" max="11" width="5.42578125" customWidth="1"/>
    <col min="12" max="12" width="5.7109375" customWidth="1"/>
    <col min="13" max="13" width="5.42578125" customWidth="1"/>
    <col min="14" max="16384" width="13.85546875" style="1"/>
  </cols>
  <sheetData>
    <row r="1" spans="1:13" ht="12.4" customHeight="1" x14ac:dyDescent="0.2"/>
    <row r="2" spans="1:13" ht="12.4" customHeight="1" x14ac:dyDescent="0.2"/>
    <row r="3" spans="1:13" ht="12.4" customHeight="1" x14ac:dyDescent="0.2">
      <c r="A3" s="4"/>
    </row>
    <row r="4" spans="1:13" ht="18" customHeight="1" x14ac:dyDescent="0.2">
      <c r="A4" s="4"/>
      <c r="B4" s="3"/>
      <c r="C4" s="3"/>
      <c r="D4" s="3"/>
    </row>
    <row r="5" spans="1:13" ht="12.4" customHeight="1" x14ac:dyDescent="0.2">
      <c r="A5" s="5"/>
      <c r="B5" s="6"/>
      <c r="C5" s="6"/>
      <c r="D5" s="6"/>
      <c r="E5" s="2"/>
      <c r="I5" s="2"/>
    </row>
    <row r="6" spans="1:13" s="96" customFormat="1" ht="35.65" customHeight="1" x14ac:dyDescent="0.2">
      <c r="A6" s="149" t="s">
        <v>0</v>
      </c>
      <c r="B6" s="142" t="s">
        <v>1</v>
      </c>
      <c r="C6" s="143"/>
      <c r="D6" s="142" t="s">
        <v>2</v>
      </c>
      <c r="E6" s="143"/>
      <c r="F6" s="145" t="s">
        <v>10</v>
      </c>
      <c r="G6" s="146"/>
      <c r="H6" s="145" t="s">
        <v>11</v>
      </c>
      <c r="I6" s="148"/>
      <c r="J6" s="145" t="s">
        <v>12</v>
      </c>
      <c r="K6" s="148"/>
      <c r="L6" s="145" t="s">
        <v>51</v>
      </c>
      <c r="M6" s="148"/>
    </row>
    <row r="7" spans="1:13" s="96" customFormat="1" ht="28.5" customHeight="1" x14ac:dyDescent="0.2">
      <c r="A7" s="122"/>
      <c r="B7" s="9" t="s">
        <v>13</v>
      </c>
      <c r="C7" s="9" t="s">
        <v>3</v>
      </c>
      <c r="D7" s="9" t="s">
        <v>13</v>
      </c>
      <c r="E7" s="9" t="s">
        <v>3</v>
      </c>
      <c r="F7" s="9" t="s">
        <v>13</v>
      </c>
      <c r="G7" s="9" t="s">
        <v>3</v>
      </c>
      <c r="H7" s="9" t="s">
        <v>13</v>
      </c>
      <c r="I7" s="10" t="s">
        <v>3</v>
      </c>
      <c r="J7" s="23" t="s">
        <v>13</v>
      </c>
      <c r="K7" s="94" t="s">
        <v>3</v>
      </c>
      <c r="L7" s="23" t="s">
        <v>13</v>
      </c>
      <c r="M7" s="94" t="s">
        <v>3</v>
      </c>
    </row>
    <row r="8" spans="1:13" s="96" customFormat="1" ht="5.25" customHeight="1" x14ac:dyDescent="0.2">
      <c r="A8" s="14"/>
      <c r="B8" s="12"/>
      <c r="C8" s="13"/>
      <c r="D8" s="12"/>
      <c r="E8" s="13"/>
      <c r="F8" s="12"/>
      <c r="G8" s="13"/>
      <c r="H8" s="12"/>
      <c r="I8" s="13"/>
    </row>
    <row r="9" spans="1:13" s="29" customFormat="1" ht="32.25" customHeight="1" x14ac:dyDescent="0.2">
      <c r="A9" s="40"/>
      <c r="B9" s="147" t="s">
        <v>54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 s="29" customFormat="1" ht="38.25" customHeight="1" x14ac:dyDescent="0.2">
      <c r="A10" s="35" t="s">
        <v>7</v>
      </c>
      <c r="B10" s="24">
        <v>115151</v>
      </c>
      <c r="C10" s="25">
        <v>65.566999999999993</v>
      </c>
      <c r="D10" s="24">
        <v>81941</v>
      </c>
      <c r="E10" s="25">
        <v>61.283000000000001</v>
      </c>
      <c r="F10" s="24">
        <v>30071</v>
      </c>
      <c r="G10" s="25">
        <v>54.323</v>
      </c>
      <c r="H10" s="24">
        <v>9606</v>
      </c>
      <c r="I10" s="25">
        <v>60.924999999999997</v>
      </c>
      <c r="J10" s="21">
        <v>6242</v>
      </c>
      <c r="K10" s="26">
        <v>100</v>
      </c>
      <c r="L10" s="21" t="s">
        <v>14</v>
      </c>
      <c r="M10" s="15" t="s">
        <v>14</v>
      </c>
    </row>
    <row r="11" spans="1:13" s="29" customFormat="1" ht="20.100000000000001" customHeight="1" x14ac:dyDescent="0.2">
      <c r="A11" s="39" t="s">
        <v>4</v>
      </c>
      <c r="B11" s="21"/>
      <c r="C11" s="25"/>
      <c r="D11" s="21"/>
      <c r="E11" s="25"/>
      <c r="F11" s="21"/>
      <c r="G11" s="25"/>
      <c r="H11" s="21"/>
      <c r="I11" s="25"/>
      <c r="J11" s="21"/>
      <c r="K11" s="25"/>
      <c r="L11" s="21"/>
      <c r="M11" s="25"/>
    </row>
    <row r="12" spans="1:13" s="29" customFormat="1" ht="12.75" customHeight="1" x14ac:dyDescent="0.2">
      <c r="A12" s="34" t="s">
        <v>24</v>
      </c>
      <c r="B12" s="24">
        <v>4555</v>
      </c>
      <c r="C12" s="25">
        <v>3.956</v>
      </c>
      <c r="D12" s="24">
        <v>19321</v>
      </c>
      <c r="E12" s="25">
        <v>23.579000000000001</v>
      </c>
      <c r="F12" s="24">
        <v>4743</v>
      </c>
      <c r="G12" s="25">
        <v>15.773</v>
      </c>
      <c r="H12" s="24">
        <v>2216</v>
      </c>
      <c r="I12" s="25">
        <v>23.068999999999999</v>
      </c>
      <c r="J12" s="21" t="s">
        <v>14</v>
      </c>
      <c r="K12" s="15" t="s">
        <v>14</v>
      </c>
      <c r="L12" s="21" t="s">
        <v>14</v>
      </c>
      <c r="M12" s="15" t="s">
        <v>14</v>
      </c>
    </row>
    <row r="13" spans="1:13" s="29" customFormat="1" ht="12.75" customHeight="1" x14ac:dyDescent="0.2">
      <c r="A13" s="34" t="s">
        <v>23</v>
      </c>
      <c r="B13" s="24">
        <v>838</v>
      </c>
      <c r="C13" s="25">
        <v>0.72799999999999998</v>
      </c>
      <c r="D13" s="24">
        <v>16549</v>
      </c>
      <c r="E13" s="25">
        <v>20.196000000000002</v>
      </c>
      <c r="F13" s="24">
        <v>6433</v>
      </c>
      <c r="G13" s="25">
        <v>21.393000000000001</v>
      </c>
      <c r="H13" s="24">
        <v>1674</v>
      </c>
      <c r="I13" s="25">
        <v>17.427</v>
      </c>
      <c r="J13" s="21" t="s">
        <v>14</v>
      </c>
      <c r="K13" s="15" t="s">
        <v>14</v>
      </c>
      <c r="L13" s="21" t="s">
        <v>14</v>
      </c>
      <c r="M13" s="15" t="s">
        <v>14</v>
      </c>
    </row>
    <row r="14" spans="1:13" s="36" customFormat="1" ht="33.75" customHeight="1" x14ac:dyDescent="0.2">
      <c r="A14" s="38"/>
      <c r="B14" s="147" t="s">
        <v>55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s="36" customFormat="1" ht="4.9000000000000004" customHeight="1" x14ac:dyDescent="0.2">
      <c r="A15" s="38"/>
      <c r="B15" s="37"/>
      <c r="C15" s="37"/>
      <c r="D15" s="37"/>
      <c r="E15" s="37"/>
      <c r="F15" s="37"/>
      <c r="G15" s="37"/>
      <c r="H15" s="37"/>
      <c r="I15" s="37"/>
    </row>
    <row r="16" spans="1:13" s="29" customFormat="1" ht="12.75" customHeight="1" x14ac:dyDescent="0.2">
      <c r="A16" s="34" t="s">
        <v>21</v>
      </c>
      <c r="B16" s="21">
        <v>60</v>
      </c>
      <c r="C16" s="15" t="s">
        <v>9</v>
      </c>
      <c r="D16" s="21">
        <v>20</v>
      </c>
      <c r="E16" s="15" t="s">
        <v>9</v>
      </c>
      <c r="F16" s="21">
        <v>26</v>
      </c>
      <c r="G16" s="15" t="s">
        <v>9</v>
      </c>
      <c r="H16" s="21">
        <v>10</v>
      </c>
      <c r="I16" s="15" t="s">
        <v>9</v>
      </c>
      <c r="J16" s="15" t="s">
        <v>14</v>
      </c>
      <c r="K16" s="15" t="s">
        <v>14</v>
      </c>
      <c r="L16" s="15" t="s">
        <v>14</v>
      </c>
      <c r="M16" s="15" t="s">
        <v>14</v>
      </c>
    </row>
    <row r="17" spans="1:15" s="29" customFormat="1" ht="20.100000000000001" customHeight="1" x14ac:dyDescent="0.2">
      <c r="A17" s="34" t="s">
        <v>20</v>
      </c>
      <c r="B17" s="21">
        <v>24</v>
      </c>
      <c r="C17" s="15" t="s">
        <v>14</v>
      </c>
      <c r="D17" s="21" t="s">
        <v>14</v>
      </c>
      <c r="E17" s="15" t="s">
        <v>14</v>
      </c>
      <c r="F17" s="21" t="s">
        <v>14</v>
      </c>
      <c r="G17" s="15" t="s">
        <v>14</v>
      </c>
      <c r="H17" s="21" t="s">
        <v>14</v>
      </c>
      <c r="I17" s="15" t="s">
        <v>14</v>
      </c>
      <c r="J17" s="21" t="s">
        <v>14</v>
      </c>
      <c r="K17" s="15" t="s">
        <v>14</v>
      </c>
      <c r="L17" s="21" t="s">
        <v>14</v>
      </c>
      <c r="M17" s="15" t="s">
        <v>14</v>
      </c>
    </row>
    <row r="18" spans="1:15" s="29" customFormat="1" ht="24.75" customHeight="1" x14ac:dyDescent="0.2">
      <c r="A18" s="35" t="s">
        <v>19</v>
      </c>
      <c r="B18" s="21" t="s">
        <v>14</v>
      </c>
      <c r="C18" s="15" t="s">
        <v>14</v>
      </c>
      <c r="D18" s="21" t="s">
        <v>14</v>
      </c>
      <c r="E18" s="15" t="s">
        <v>14</v>
      </c>
      <c r="F18" s="21" t="s">
        <v>14</v>
      </c>
      <c r="G18" s="15" t="s">
        <v>14</v>
      </c>
      <c r="H18" s="21" t="s">
        <v>14</v>
      </c>
      <c r="I18" s="15" t="s">
        <v>14</v>
      </c>
      <c r="J18" s="21" t="s">
        <v>14</v>
      </c>
      <c r="K18" s="15" t="s">
        <v>14</v>
      </c>
      <c r="L18" s="21" t="s">
        <v>14</v>
      </c>
      <c r="M18" s="15" t="s">
        <v>14</v>
      </c>
    </row>
    <row r="19" spans="1:15" s="29" customFormat="1" ht="12.75" customHeight="1" x14ac:dyDescent="0.2">
      <c r="A19" s="34" t="s">
        <v>15</v>
      </c>
      <c r="B19" s="21" t="s">
        <v>14</v>
      </c>
      <c r="C19" s="15" t="s">
        <v>14</v>
      </c>
      <c r="D19" s="21" t="s">
        <v>14</v>
      </c>
      <c r="E19" s="15" t="s">
        <v>14</v>
      </c>
      <c r="F19" s="21" t="s">
        <v>14</v>
      </c>
      <c r="G19" s="15" t="s">
        <v>14</v>
      </c>
      <c r="H19" s="21" t="s">
        <v>14</v>
      </c>
      <c r="I19" s="15" t="s">
        <v>14</v>
      </c>
      <c r="J19" s="21">
        <v>10</v>
      </c>
      <c r="K19" s="15" t="s">
        <v>14</v>
      </c>
      <c r="L19" s="21">
        <v>1</v>
      </c>
      <c r="M19" s="15" t="s">
        <v>14</v>
      </c>
    </row>
    <row r="20" spans="1:15" s="29" customFormat="1" ht="20.100000000000001" customHeight="1" x14ac:dyDescent="0.2">
      <c r="A20" s="33"/>
      <c r="B20" s="17"/>
      <c r="C20" s="15"/>
      <c r="D20" s="17"/>
      <c r="E20" s="15"/>
      <c r="F20" s="17"/>
      <c r="G20" s="15"/>
      <c r="H20" s="17"/>
      <c r="I20" s="15"/>
    </row>
    <row r="21" spans="1:15" s="29" customFormat="1" ht="36" customHeight="1" x14ac:dyDescent="0.2">
      <c r="A21" s="40"/>
      <c r="B21" s="147" t="s">
        <v>64</v>
      </c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5" s="29" customFormat="1" ht="38.25" customHeight="1" x14ac:dyDescent="0.2">
      <c r="A22" s="35" t="s">
        <v>7</v>
      </c>
      <c r="B22" s="24">
        <v>75236</v>
      </c>
      <c r="C22" s="25">
        <v>43.100999999999999</v>
      </c>
      <c r="D22" s="24">
        <v>28803</v>
      </c>
      <c r="E22" s="25">
        <v>21.809000000000001</v>
      </c>
      <c r="F22" s="24">
        <v>7782</v>
      </c>
      <c r="G22" s="25">
        <v>14.43</v>
      </c>
      <c r="H22" s="24">
        <v>2957</v>
      </c>
      <c r="I22" s="25">
        <v>18.838999999999999</v>
      </c>
      <c r="J22" s="21">
        <v>6267</v>
      </c>
      <c r="K22" s="26">
        <v>100</v>
      </c>
      <c r="L22" s="21"/>
      <c r="M22" s="15"/>
    </row>
    <row r="23" spans="1:15" s="29" customFormat="1" ht="20.100000000000001" customHeight="1" x14ac:dyDescent="0.2">
      <c r="A23" s="39" t="s">
        <v>4</v>
      </c>
      <c r="B23" s="21"/>
      <c r="C23" s="25"/>
      <c r="D23" s="21"/>
      <c r="E23" s="25"/>
      <c r="F23" s="21"/>
      <c r="G23" s="25"/>
      <c r="H23" s="21"/>
      <c r="I23" s="25"/>
      <c r="J23" s="21"/>
      <c r="K23" s="25"/>
      <c r="L23" s="21"/>
      <c r="M23" s="25"/>
    </row>
    <row r="24" spans="1:15" s="29" customFormat="1" ht="12.75" customHeight="1" x14ac:dyDescent="0.2">
      <c r="A24" s="34" t="s">
        <v>24</v>
      </c>
      <c r="B24" s="24">
        <v>1048</v>
      </c>
      <c r="C24" s="25">
        <v>1.393</v>
      </c>
      <c r="D24" s="24">
        <v>1196</v>
      </c>
      <c r="E24" s="25">
        <v>4.1520000000000001</v>
      </c>
      <c r="F24" s="24">
        <v>132</v>
      </c>
      <c r="G24" s="25">
        <v>1.696</v>
      </c>
      <c r="H24" s="24">
        <v>391</v>
      </c>
      <c r="I24" s="25">
        <v>13.223000000000001</v>
      </c>
      <c r="J24" s="21" t="s">
        <v>14</v>
      </c>
      <c r="K24" s="15" t="s">
        <v>14</v>
      </c>
      <c r="L24" s="21" t="s">
        <v>14</v>
      </c>
      <c r="M24" s="15" t="s">
        <v>14</v>
      </c>
    </row>
    <row r="25" spans="1:15" s="29" customFormat="1" ht="12.75" customHeight="1" x14ac:dyDescent="0.2">
      <c r="A25" s="34" t="s">
        <v>23</v>
      </c>
      <c r="B25" s="24">
        <v>56</v>
      </c>
      <c r="C25" s="25">
        <v>7.3999999999999996E-2</v>
      </c>
      <c r="D25" s="24">
        <v>1427</v>
      </c>
      <c r="E25" s="25">
        <v>4.9539999999999997</v>
      </c>
      <c r="F25" s="24" t="s">
        <v>65</v>
      </c>
      <c r="G25" s="15" t="s">
        <v>14</v>
      </c>
      <c r="H25" s="24">
        <v>230</v>
      </c>
      <c r="I25" s="25">
        <v>7.7779999999999996</v>
      </c>
      <c r="J25" s="21" t="s">
        <v>14</v>
      </c>
      <c r="K25" s="15" t="s">
        <v>14</v>
      </c>
      <c r="L25" s="21" t="s">
        <v>14</v>
      </c>
      <c r="M25" s="15" t="s">
        <v>14</v>
      </c>
    </row>
    <row r="26" spans="1:15" s="36" customFormat="1" ht="33.75" customHeight="1" x14ac:dyDescent="0.2">
      <c r="A26" s="38"/>
      <c r="B26" s="147" t="s">
        <v>66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5" s="36" customFormat="1" ht="4.9000000000000004" customHeight="1" x14ac:dyDescent="0.2">
      <c r="A27" s="38"/>
      <c r="B27" s="37"/>
      <c r="C27" s="37"/>
      <c r="D27" s="37"/>
      <c r="E27" s="37"/>
      <c r="F27" s="37"/>
      <c r="G27" s="37"/>
      <c r="H27" s="37"/>
      <c r="I27" s="37"/>
    </row>
    <row r="28" spans="1:15" s="29" customFormat="1" ht="12.75" customHeight="1" x14ac:dyDescent="0.2">
      <c r="A28" s="34" t="s">
        <v>21</v>
      </c>
      <c r="B28" s="21">
        <v>12</v>
      </c>
      <c r="C28" s="15" t="s">
        <v>9</v>
      </c>
      <c r="D28" s="21">
        <v>16</v>
      </c>
      <c r="E28" s="15" t="s">
        <v>9</v>
      </c>
      <c r="F28" s="21">
        <v>7</v>
      </c>
      <c r="G28" s="15" t="s">
        <v>9</v>
      </c>
      <c r="H28" s="21">
        <v>2</v>
      </c>
      <c r="I28" s="15" t="s">
        <v>9</v>
      </c>
      <c r="J28" s="15" t="s">
        <v>14</v>
      </c>
      <c r="K28" s="15" t="s">
        <v>14</v>
      </c>
      <c r="L28" s="15" t="s">
        <v>14</v>
      </c>
      <c r="M28" s="15" t="s">
        <v>14</v>
      </c>
    </row>
    <row r="29" spans="1:15" s="29" customFormat="1" ht="20.100000000000001" customHeight="1" x14ac:dyDescent="0.2">
      <c r="A29" s="34" t="s">
        <v>20</v>
      </c>
      <c r="B29" s="99">
        <v>15</v>
      </c>
      <c r="C29" s="15" t="s">
        <v>14</v>
      </c>
      <c r="D29" s="21" t="s">
        <v>14</v>
      </c>
      <c r="E29" s="15" t="s">
        <v>14</v>
      </c>
      <c r="F29" s="21" t="s">
        <v>14</v>
      </c>
      <c r="G29" s="15" t="s">
        <v>14</v>
      </c>
      <c r="H29" s="21" t="s">
        <v>14</v>
      </c>
      <c r="I29" s="15" t="s">
        <v>14</v>
      </c>
      <c r="J29" s="21" t="s">
        <v>14</v>
      </c>
      <c r="K29" s="15" t="s">
        <v>14</v>
      </c>
      <c r="L29" s="21" t="s">
        <v>14</v>
      </c>
      <c r="M29" s="15" t="s">
        <v>14</v>
      </c>
      <c r="O29" s="100"/>
    </row>
    <row r="30" spans="1:15" s="29" customFormat="1" ht="24.75" customHeight="1" x14ac:dyDescent="0.2">
      <c r="A30" s="35" t="s">
        <v>19</v>
      </c>
      <c r="B30" s="21" t="s">
        <v>14</v>
      </c>
      <c r="C30" s="15" t="s">
        <v>14</v>
      </c>
      <c r="D30" s="21" t="s">
        <v>14</v>
      </c>
      <c r="E30" s="15" t="s">
        <v>14</v>
      </c>
      <c r="F30" s="21" t="s">
        <v>14</v>
      </c>
      <c r="G30" s="15" t="s">
        <v>14</v>
      </c>
      <c r="H30" s="21" t="s">
        <v>14</v>
      </c>
      <c r="I30" s="15" t="s">
        <v>14</v>
      </c>
      <c r="J30" s="21" t="s">
        <v>14</v>
      </c>
      <c r="K30" s="15" t="s">
        <v>14</v>
      </c>
      <c r="L30" s="21" t="s">
        <v>14</v>
      </c>
      <c r="M30" s="15" t="s">
        <v>14</v>
      </c>
    </row>
    <row r="31" spans="1:15" s="29" customFormat="1" ht="12.75" customHeight="1" x14ac:dyDescent="0.2">
      <c r="A31" s="34" t="s">
        <v>15</v>
      </c>
      <c r="B31" s="21" t="s">
        <v>14</v>
      </c>
      <c r="C31" s="15" t="s">
        <v>14</v>
      </c>
      <c r="D31" s="21" t="s">
        <v>14</v>
      </c>
      <c r="E31" s="15" t="s">
        <v>14</v>
      </c>
      <c r="F31" s="21" t="s">
        <v>14</v>
      </c>
      <c r="G31" s="15" t="s">
        <v>14</v>
      </c>
      <c r="H31" s="21" t="s">
        <v>14</v>
      </c>
      <c r="I31" s="15" t="s">
        <v>14</v>
      </c>
      <c r="J31" s="21">
        <v>3</v>
      </c>
      <c r="K31" s="15" t="s">
        <v>14</v>
      </c>
      <c r="L31" s="21" t="s">
        <v>14</v>
      </c>
      <c r="M31" s="15" t="s">
        <v>14</v>
      </c>
    </row>
    <row r="32" spans="1:15" s="29" customFormat="1" ht="7.5" customHeight="1" x14ac:dyDescent="0.2">
      <c r="A32" s="33"/>
      <c r="B32" s="21"/>
      <c r="C32" s="15"/>
      <c r="D32" s="21"/>
      <c r="E32" s="15"/>
      <c r="F32" s="21"/>
      <c r="G32" s="15"/>
      <c r="H32" s="21"/>
      <c r="I32" s="15"/>
      <c r="J32" s="21"/>
      <c r="K32" s="15"/>
      <c r="L32" s="21"/>
      <c r="M32" s="15"/>
    </row>
    <row r="33" spans="1:13" s="29" customFormat="1" ht="8.65" customHeight="1" x14ac:dyDescent="0.2">
      <c r="A33" s="33" t="s">
        <v>8</v>
      </c>
      <c r="B33" s="21"/>
      <c r="C33" s="15"/>
      <c r="D33" s="21"/>
      <c r="E33" s="15"/>
      <c r="F33" s="21"/>
      <c r="G33" s="15"/>
      <c r="H33" s="21"/>
      <c r="I33" s="15"/>
      <c r="J33" s="21"/>
      <c r="K33" s="15"/>
      <c r="L33" s="21"/>
      <c r="M33" s="15"/>
    </row>
    <row r="34" spans="1:13" s="18" customFormat="1" ht="10.5" customHeight="1" x14ac:dyDescent="0.2">
      <c r="A34" s="97" t="s">
        <v>48</v>
      </c>
    </row>
    <row r="35" spans="1:13" s="98" customFormat="1" ht="10.5" customHeight="1" x14ac:dyDescent="0.2">
      <c r="A35" s="98" t="s">
        <v>67</v>
      </c>
    </row>
    <row r="36" spans="1:13" s="29" customFormat="1" ht="10.5" customHeight="1" x14ac:dyDescent="0.2">
      <c r="A36" s="97" t="s">
        <v>17</v>
      </c>
      <c r="B36" s="32"/>
      <c r="C36" s="28"/>
      <c r="D36" s="32"/>
      <c r="E36" s="28"/>
      <c r="F36" s="32"/>
      <c r="G36" s="28"/>
      <c r="H36" s="32"/>
      <c r="I36" s="28"/>
    </row>
    <row r="37" spans="1:13" s="97" customFormat="1" ht="21.2" customHeight="1" x14ac:dyDescent="0.2">
      <c r="A37" s="144" t="s">
        <v>68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8" spans="1:13" ht="10.5" customHeight="1" x14ac:dyDescent="0.2">
      <c r="A38" s="95" t="s">
        <v>16</v>
      </c>
      <c r="F38" s="96"/>
      <c r="G38" s="96"/>
      <c r="H38" s="30"/>
      <c r="J38" s="1"/>
      <c r="K38" s="1"/>
      <c r="L38" s="1"/>
      <c r="M38" s="1"/>
    </row>
    <row r="39" spans="1:13" ht="10.5" customHeight="1" x14ac:dyDescent="0.2">
      <c r="A39" s="96" t="s">
        <v>6</v>
      </c>
      <c r="F39" s="96"/>
      <c r="G39" s="96"/>
      <c r="H39" s="96"/>
      <c r="J39" s="1"/>
      <c r="K39" s="1"/>
      <c r="L39" s="1"/>
      <c r="M39" s="1"/>
    </row>
  </sheetData>
  <mergeCells count="12">
    <mergeCell ref="A37:M37"/>
    <mergeCell ref="A6:A7"/>
    <mergeCell ref="B6:C6"/>
    <mergeCell ref="D6:E6"/>
    <mergeCell ref="F6:G6"/>
    <mergeCell ref="H6:I6"/>
    <mergeCell ref="J6:K6"/>
    <mergeCell ref="L6:M6"/>
    <mergeCell ref="B9:M9"/>
    <mergeCell ref="B14:M14"/>
    <mergeCell ref="B21:M21"/>
    <mergeCell ref="B26:M26"/>
  </mergeCells>
  <pageMargins left="0.39370078740157483" right="0.35433070866141736" top="0.98425196850393704" bottom="0.86614173228346458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j/20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40"/>
  <sheetViews>
    <sheetView zoomScaleNormal="100" zoomScaleSheetLayoutView="100" workbookViewId="0"/>
  </sheetViews>
  <sheetFormatPr baseColWidth="10" defaultColWidth="13.85546875" defaultRowHeight="12.75" x14ac:dyDescent="0.2"/>
  <cols>
    <col min="1" max="1" width="22.7109375" style="1" customWidth="1"/>
    <col min="2" max="2" width="7.7109375" style="1" customWidth="1"/>
    <col min="3" max="3" width="5.42578125" style="1" customWidth="1"/>
    <col min="4" max="4" width="8" style="1" customWidth="1"/>
    <col min="5" max="5" width="5.42578125" style="1" customWidth="1"/>
    <col min="6" max="6" width="6.7109375" style="1" customWidth="1"/>
    <col min="7" max="7" width="5.42578125" style="1" customWidth="1"/>
    <col min="8" max="8" width="6.85546875" style="1" customWidth="1"/>
    <col min="9" max="9" width="5.42578125" style="1" customWidth="1"/>
    <col min="10" max="10" width="5.7109375" customWidth="1"/>
    <col min="11" max="11" width="5.42578125" customWidth="1"/>
    <col min="12" max="12" width="5.7109375" customWidth="1"/>
    <col min="13" max="13" width="5.42578125" customWidth="1"/>
    <col min="14" max="16384" width="13.85546875" style="1"/>
  </cols>
  <sheetData>
    <row r="1" spans="1:13" ht="12.4" customHeight="1" x14ac:dyDescent="0.2"/>
    <row r="2" spans="1:13" ht="12.4" customHeight="1" x14ac:dyDescent="0.2"/>
    <row r="3" spans="1:13" ht="12.4" customHeight="1" x14ac:dyDescent="0.2">
      <c r="A3" s="4"/>
    </row>
    <row r="4" spans="1:13" ht="18" customHeight="1" x14ac:dyDescent="0.2">
      <c r="A4" s="4"/>
      <c r="B4" s="3"/>
      <c r="C4" s="3"/>
      <c r="D4" s="3"/>
    </row>
    <row r="5" spans="1:13" ht="12.4" customHeight="1" x14ac:dyDescent="0.2">
      <c r="A5" s="112"/>
      <c r="B5" s="4"/>
      <c r="C5" s="4"/>
      <c r="D5" s="4"/>
    </row>
    <row r="6" spans="1:13" s="103" customFormat="1" ht="35.65" customHeight="1" x14ac:dyDescent="0.2">
      <c r="A6" s="149" t="s">
        <v>0</v>
      </c>
      <c r="B6" s="142" t="s">
        <v>1</v>
      </c>
      <c r="C6" s="143"/>
      <c r="D6" s="142" t="s">
        <v>2</v>
      </c>
      <c r="E6" s="143"/>
      <c r="F6" s="145" t="s">
        <v>10</v>
      </c>
      <c r="G6" s="146"/>
      <c r="H6" s="145" t="s">
        <v>11</v>
      </c>
      <c r="I6" s="148"/>
      <c r="J6" s="145" t="s">
        <v>12</v>
      </c>
      <c r="K6" s="148"/>
      <c r="L6" s="145" t="s">
        <v>51</v>
      </c>
      <c r="M6" s="148"/>
    </row>
    <row r="7" spans="1:13" s="103" customFormat="1" ht="28.5" customHeight="1" x14ac:dyDescent="0.2">
      <c r="A7" s="122"/>
      <c r="B7" s="9" t="s">
        <v>13</v>
      </c>
      <c r="C7" s="9" t="s">
        <v>3</v>
      </c>
      <c r="D7" s="9" t="s">
        <v>13</v>
      </c>
      <c r="E7" s="9" t="s">
        <v>3</v>
      </c>
      <c r="F7" s="9" t="s">
        <v>13</v>
      </c>
      <c r="G7" s="9" t="s">
        <v>3</v>
      </c>
      <c r="H7" s="9" t="s">
        <v>13</v>
      </c>
      <c r="I7" s="10" t="s">
        <v>3</v>
      </c>
      <c r="J7" s="23" t="s">
        <v>13</v>
      </c>
      <c r="K7" s="101" t="s">
        <v>3</v>
      </c>
      <c r="L7" s="23" t="s">
        <v>13</v>
      </c>
      <c r="M7" s="101" t="s">
        <v>3</v>
      </c>
    </row>
    <row r="8" spans="1:13" s="29" customFormat="1" ht="32.25" customHeight="1" x14ac:dyDescent="0.2">
      <c r="A8" s="111"/>
      <c r="B8" s="153" t="s">
        <v>64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</row>
    <row r="9" spans="1:13" s="29" customFormat="1" ht="38.25" customHeight="1" x14ac:dyDescent="0.2">
      <c r="A9" s="35" t="s">
        <v>77</v>
      </c>
      <c r="B9" s="24">
        <v>75236</v>
      </c>
      <c r="C9" s="25">
        <v>43.1</v>
      </c>
      <c r="D9" s="24">
        <v>28803</v>
      </c>
      <c r="E9" s="25">
        <v>21.81</v>
      </c>
      <c r="F9" s="24">
        <v>7782</v>
      </c>
      <c r="G9" s="25">
        <v>14.43</v>
      </c>
      <c r="H9" s="24">
        <v>2957</v>
      </c>
      <c r="I9" s="25">
        <v>18.84</v>
      </c>
      <c r="J9" s="21">
        <v>6267</v>
      </c>
      <c r="K9" s="26">
        <v>100.40051265619994</v>
      </c>
      <c r="L9" s="21" t="s">
        <v>65</v>
      </c>
      <c r="M9" s="15" t="s">
        <v>65</v>
      </c>
    </row>
    <row r="10" spans="1:13" s="29" customFormat="1" ht="20.100000000000001" customHeight="1" x14ac:dyDescent="0.2">
      <c r="A10" s="39" t="s">
        <v>4</v>
      </c>
      <c r="B10" s="21"/>
      <c r="C10" s="25"/>
      <c r="D10" s="21"/>
      <c r="E10" s="25"/>
      <c r="F10" s="21"/>
      <c r="G10" s="25"/>
      <c r="H10" s="21"/>
      <c r="I10" s="25"/>
      <c r="J10" s="21"/>
      <c r="K10" s="25"/>
      <c r="L10" s="21"/>
      <c r="M10" s="25"/>
    </row>
    <row r="11" spans="1:13" s="29" customFormat="1" ht="12.75" customHeight="1" x14ac:dyDescent="0.2">
      <c r="A11" s="39" t="s">
        <v>24</v>
      </c>
      <c r="B11" s="24">
        <v>1048</v>
      </c>
      <c r="C11" s="25">
        <v>1.39</v>
      </c>
      <c r="D11" s="24">
        <v>1196</v>
      </c>
      <c r="E11" s="25">
        <v>4.1500000000000004</v>
      </c>
      <c r="F11" s="24">
        <v>132</v>
      </c>
      <c r="G11" s="25">
        <v>1.7</v>
      </c>
      <c r="H11" s="24">
        <v>391</v>
      </c>
      <c r="I11" s="25">
        <v>13.22</v>
      </c>
      <c r="J11" s="21" t="s">
        <v>14</v>
      </c>
      <c r="K11" s="15" t="s">
        <v>14</v>
      </c>
      <c r="L11" s="21" t="s">
        <v>14</v>
      </c>
      <c r="M11" s="15" t="s">
        <v>14</v>
      </c>
    </row>
    <row r="12" spans="1:13" s="29" customFormat="1" ht="12.75" customHeight="1" x14ac:dyDescent="0.2">
      <c r="A12" s="39" t="s">
        <v>23</v>
      </c>
      <c r="B12" s="24">
        <v>56</v>
      </c>
      <c r="C12" s="25">
        <v>7.0000000000000007E-2</v>
      </c>
      <c r="D12" s="24">
        <v>1427</v>
      </c>
      <c r="E12" s="25">
        <v>4.95</v>
      </c>
      <c r="F12" s="25">
        <v>0</v>
      </c>
      <c r="G12" s="25">
        <v>0</v>
      </c>
      <c r="H12" s="24">
        <v>230</v>
      </c>
      <c r="I12" s="25">
        <v>7.78</v>
      </c>
      <c r="J12" s="21" t="s">
        <v>14</v>
      </c>
      <c r="K12" s="15" t="s">
        <v>14</v>
      </c>
      <c r="L12" s="21" t="s">
        <v>14</v>
      </c>
      <c r="M12" s="15" t="s">
        <v>14</v>
      </c>
    </row>
    <row r="13" spans="1:13" s="29" customFormat="1" ht="33.75" customHeight="1" x14ac:dyDescent="0.2">
      <c r="A13" s="32"/>
      <c r="B13" s="153" t="s">
        <v>66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  <row r="14" spans="1:13" s="29" customFormat="1" ht="4.9000000000000004" customHeight="1" x14ac:dyDescent="0.2">
      <c r="A14" s="32"/>
      <c r="B14" s="109"/>
      <c r="C14" s="109"/>
      <c r="D14" s="109"/>
      <c r="E14" s="109"/>
      <c r="F14" s="109"/>
      <c r="G14" s="109"/>
      <c r="H14" s="109"/>
      <c r="I14" s="109"/>
    </row>
    <row r="15" spans="1:13" s="29" customFormat="1" ht="12.75" customHeight="1" x14ac:dyDescent="0.2">
      <c r="A15" s="39" t="s">
        <v>21</v>
      </c>
      <c r="B15" s="21">
        <v>60</v>
      </c>
      <c r="C15" s="15" t="s">
        <v>9</v>
      </c>
      <c r="D15" s="21">
        <v>20</v>
      </c>
      <c r="E15" s="15" t="s">
        <v>9</v>
      </c>
      <c r="F15" s="21">
        <v>26</v>
      </c>
      <c r="G15" s="15" t="s">
        <v>9</v>
      </c>
      <c r="H15" s="21">
        <v>10</v>
      </c>
      <c r="I15" s="15" t="s">
        <v>9</v>
      </c>
      <c r="J15" s="15" t="s">
        <v>14</v>
      </c>
      <c r="K15" s="15" t="s">
        <v>14</v>
      </c>
      <c r="L15" s="15" t="s">
        <v>14</v>
      </c>
      <c r="M15" s="15" t="s">
        <v>14</v>
      </c>
    </row>
    <row r="16" spans="1:13" s="29" customFormat="1" ht="20.100000000000001" customHeight="1" x14ac:dyDescent="0.2">
      <c r="A16" s="39" t="s">
        <v>20</v>
      </c>
      <c r="B16" s="21">
        <v>24</v>
      </c>
      <c r="C16" s="15" t="s">
        <v>14</v>
      </c>
      <c r="D16" s="21" t="s">
        <v>14</v>
      </c>
      <c r="E16" s="15" t="s">
        <v>14</v>
      </c>
      <c r="F16" s="21" t="s">
        <v>14</v>
      </c>
      <c r="G16" s="15" t="s">
        <v>14</v>
      </c>
      <c r="H16" s="21" t="s">
        <v>14</v>
      </c>
      <c r="I16" s="15" t="s">
        <v>14</v>
      </c>
      <c r="J16" s="21" t="s">
        <v>14</v>
      </c>
      <c r="K16" s="15" t="s">
        <v>14</v>
      </c>
      <c r="L16" s="21" t="s">
        <v>14</v>
      </c>
      <c r="M16" s="15" t="s">
        <v>14</v>
      </c>
    </row>
    <row r="17" spans="1:15" s="29" customFormat="1" ht="24.75" customHeight="1" x14ac:dyDescent="0.2">
      <c r="A17" s="35" t="s">
        <v>19</v>
      </c>
      <c r="B17" s="21" t="s">
        <v>14</v>
      </c>
      <c r="C17" s="15" t="s">
        <v>14</v>
      </c>
      <c r="D17" s="21" t="s">
        <v>14</v>
      </c>
      <c r="E17" s="15" t="s">
        <v>14</v>
      </c>
      <c r="F17" s="21" t="s">
        <v>14</v>
      </c>
      <c r="G17" s="15" t="s">
        <v>14</v>
      </c>
      <c r="H17" s="21" t="s">
        <v>14</v>
      </c>
      <c r="I17" s="15" t="s">
        <v>14</v>
      </c>
      <c r="J17" s="21" t="s">
        <v>14</v>
      </c>
      <c r="K17" s="15" t="s">
        <v>14</v>
      </c>
      <c r="L17" s="21" t="s">
        <v>14</v>
      </c>
      <c r="M17" s="15" t="s">
        <v>14</v>
      </c>
    </row>
    <row r="18" spans="1:15" s="29" customFormat="1" ht="12.75" customHeight="1" x14ac:dyDescent="0.2">
      <c r="A18" s="39" t="s">
        <v>15</v>
      </c>
      <c r="B18" s="21" t="s">
        <v>14</v>
      </c>
      <c r="C18" s="15" t="s">
        <v>14</v>
      </c>
      <c r="D18" s="21" t="s">
        <v>14</v>
      </c>
      <c r="E18" s="15" t="s">
        <v>14</v>
      </c>
      <c r="F18" s="21" t="s">
        <v>14</v>
      </c>
      <c r="G18" s="15" t="s">
        <v>14</v>
      </c>
      <c r="H18" s="21" t="s">
        <v>14</v>
      </c>
      <c r="I18" s="15" t="s">
        <v>14</v>
      </c>
      <c r="J18" s="21">
        <v>10</v>
      </c>
      <c r="K18" s="15" t="s">
        <v>14</v>
      </c>
      <c r="L18" s="21">
        <v>1</v>
      </c>
      <c r="M18" s="15" t="s">
        <v>14</v>
      </c>
    </row>
    <row r="19" spans="1:15" s="29" customFormat="1" ht="9" customHeight="1" x14ac:dyDescent="0.2">
      <c r="B19" s="17"/>
      <c r="C19" s="15"/>
      <c r="D19" s="17"/>
      <c r="E19" s="15"/>
      <c r="F19" s="17"/>
      <c r="G19" s="15"/>
      <c r="H19" s="17"/>
      <c r="I19" s="15"/>
    </row>
    <row r="20" spans="1:15" s="29" customFormat="1" ht="36" customHeight="1" x14ac:dyDescent="0.2">
      <c r="A20" s="111"/>
      <c r="B20" s="153" t="s">
        <v>78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</row>
    <row r="21" spans="1:15" s="29" customFormat="1" ht="38.25" customHeight="1" x14ac:dyDescent="0.2">
      <c r="A21" s="35" t="s">
        <v>77</v>
      </c>
      <c r="B21" s="24">
        <v>109254</v>
      </c>
      <c r="C21" s="25">
        <v>62.09</v>
      </c>
      <c r="D21" s="24">
        <v>71269</v>
      </c>
      <c r="E21" s="25">
        <v>53.66</v>
      </c>
      <c r="F21" s="24">
        <v>22626</v>
      </c>
      <c r="G21" s="25">
        <v>42.98</v>
      </c>
      <c r="H21" s="24">
        <v>7101</v>
      </c>
      <c r="I21" s="25">
        <v>44.93</v>
      </c>
      <c r="J21" s="21">
        <v>301</v>
      </c>
      <c r="K21" s="26">
        <v>100</v>
      </c>
      <c r="L21" s="21"/>
      <c r="M21" s="26">
        <v>0</v>
      </c>
      <c r="O21" s="110"/>
    </row>
    <row r="22" spans="1:15" s="29" customFormat="1" ht="20.100000000000001" customHeight="1" x14ac:dyDescent="0.2">
      <c r="A22" s="39" t="s">
        <v>4</v>
      </c>
      <c r="B22" s="21"/>
      <c r="C22" s="25"/>
      <c r="D22" s="21"/>
      <c r="E22" s="25"/>
      <c r="F22" s="21"/>
      <c r="G22" s="25"/>
      <c r="H22" s="21"/>
      <c r="I22" s="25"/>
      <c r="J22" s="21"/>
      <c r="K22" s="25"/>
      <c r="L22" s="21"/>
      <c r="M22" s="25"/>
    </row>
    <row r="23" spans="1:15" s="29" customFormat="1" ht="12.75" customHeight="1" x14ac:dyDescent="0.2">
      <c r="A23" s="39" t="s">
        <v>24</v>
      </c>
      <c r="B23" s="24">
        <v>2801</v>
      </c>
      <c r="C23" s="25">
        <v>2.56</v>
      </c>
      <c r="D23" s="24">
        <v>9617</v>
      </c>
      <c r="E23" s="25">
        <v>13.49</v>
      </c>
      <c r="F23" s="24">
        <v>1373</v>
      </c>
      <c r="G23" s="25">
        <v>6.07</v>
      </c>
      <c r="H23" s="24">
        <v>1615</v>
      </c>
      <c r="I23" s="25">
        <v>22.74</v>
      </c>
      <c r="J23" s="21" t="s">
        <v>14</v>
      </c>
      <c r="K23" s="15" t="s">
        <v>14</v>
      </c>
      <c r="L23" s="21" t="s">
        <v>14</v>
      </c>
      <c r="M23" s="15" t="s">
        <v>14</v>
      </c>
    </row>
    <row r="24" spans="1:15" s="29" customFormat="1" ht="12.75" customHeight="1" x14ac:dyDescent="0.2">
      <c r="A24" s="39" t="s">
        <v>23</v>
      </c>
      <c r="B24" s="24">
        <v>1015</v>
      </c>
      <c r="C24" s="25">
        <v>0.93</v>
      </c>
      <c r="D24" s="24">
        <v>14557</v>
      </c>
      <c r="E24" s="25">
        <v>20.43</v>
      </c>
      <c r="F24" s="24">
        <v>5212</v>
      </c>
      <c r="G24" s="25">
        <v>23.04</v>
      </c>
      <c r="H24" s="24">
        <v>1528</v>
      </c>
      <c r="I24" s="25">
        <v>21.52</v>
      </c>
      <c r="J24" s="21" t="s">
        <v>14</v>
      </c>
      <c r="K24" s="15" t="s">
        <v>14</v>
      </c>
      <c r="L24" s="21" t="s">
        <v>14</v>
      </c>
      <c r="M24" s="15" t="s">
        <v>14</v>
      </c>
    </row>
    <row r="25" spans="1:15" s="29" customFormat="1" ht="33.75" customHeight="1" x14ac:dyDescent="0.2">
      <c r="A25" s="32"/>
      <c r="B25" s="153" t="s">
        <v>76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</row>
    <row r="26" spans="1:15" s="29" customFormat="1" ht="4.9000000000000004" customHeight="1" x14ac:dyDescent="0.2">
      <c r="A26" s="32"/>
      <c r="B26" s="109"/>
      <c r="C26" s="109"/>
      <c r="D26" s="109"/>
      <c r="E26" s="109"/>
      <c r="F26" s="109"/>
      <c r="G26" s="109"/>
      <c r="H26" s="109"/>
      <c r="I26" s="109"/>
    </row>
    <row r="27" spans="1:15" s="29" customFormat="1" ht="12.75" customHeight="1" x14ac:dyDescent="0.2">
      <c r="A27" s="39" t="s">
        <v>21</v>
      </c>
      <c r="B27" s="21">
        <v>18</v>
      </c>
      <c r="C27" s="15" t="s">
        <v>9</v>
      </c>
      <c r="D27" s="21">
        <v>31</v>
      </c>
      <c r="E27" s="15" t="s">
        <v>9</v>
      </c>
      <c r="F27" s="21">
        <v>6</v>
      </c>
      <c r="G27" s="15" t="s">
        <v>9</v>
      </c>
      <c r="H27" s="21">
        <v>6</v>
      </c>
      <c r="I27" s="15" t="s">
        <v>9</v>
      </c>
      <c r="J27" s="15" t="s">
        <v>14</v>
      </c>
      <c r="K27" s="15" t="s">
        <v>14</v>
      </c>
      <c r="L27" s="15" t="s">
        <v>14</v>
      </c>
      <c r="M27" s="15" t="s">
        <v>14</v>
      </c>
    </row>
    <row r="28" spans="1:15" s="29" customFormat="1" ht="20.100000000000001" customHeight="1" x14ac:dyDescent="0.2">
      <c r="A28" s="39" t="s">
        <v>75</v>
      </c>
      <c r="B28" s="21">
        <v>47</v>
      </c>
      <c r="C28" s="15" t="s">
        <v>14</v>
      </c>
      <c r="D28" s="21">
        <v>8</v>
      </c>
      <c r="E28" s="15" t="s">
        <v>14</v>
      </c>
      <c r="F28" s="21" t="s">
        <v>14</v>
      </c>
      <c r="G28" s="15" t="s">
        <v>14</v>
      </c>
      <c r="H28" s="21">
        <v>4</v>
      </c>
      <c r="I28" s="15" t="s">
        <v>14</v>
      </c>
      <c r="J28" s="21" t="s">
        <v>14</v>
      </c>
      <c r="K28" s="15" t="s">
        <v>14</v>
      </c>
      <c r="L28" s="21" t="s">
        <v>14</v>
      </c>
      <c r="M28" s="15" t="s">
        <v>14</v>
      </c>
    </row>
    <row r="29" spans="1:15" s="29" customFormat="1" ht="24.75" customHeight="1" x14ac:dyDescent="0.2">
      <c r="A29" s="35" t="s">
        <v>19</v>
      </c>
      <c r="B29" s="21" t="s">
        <v>14</v>
      </c>
      <c r="C29" s="15" t="s">
        <v>14</v>
      </c>
      <c r="D29" s="21" t="s">
        <v>14</v>
      </c>
      <c r="E29" s="15" t="s">
        <v>14</v>
      </c>
      <c r="F29" s="21" t="s">
        <v>14</v>
      </c>
      <c r="G29" s="15" t="s">
        <v>14</v>
      </c>
      <c r="H29" s="21" t="s">
        <v>14</v>
      </c>
      <c r="I29" s="15" t="s">
        <v>14</v>
      </c>
      <c r="J29" s="21" t="s">
        <v>14</v>
      </c>
      <c r="K29" s="15" t="s">
        <v>14</v>
      </c>
      <c r="L29" s="21" t="s">
        <v>14</v>
      </c>
      <c r="M29" s="15" t="s">
        <v>14</v>
      </c>
    </row>
    <row r="30" spans="1:15" s="29" customFormat="1" ht="25.9" customHeight="1" x14ac:dyDescent="0.2">
      <c r="A30" s="35" t="s">
        <v>74</v>
      </c>
      <c r="B30" s="21" t="s">
        <v>14</v>
      </c>
      <c r="C30" s="15" t="s">
        <v>14</v>
      </c>
      <c r="D30" s="21" t="s">
        <v>14</v>
      </c>
      <c r="E30" s="15" t="s">
        <v>14</v>
      </c>
      <c r="F30" s="21" t="s">
        <v>14</v>
      </c>
      <c r="G30" s="15" t="s">
        <v>14</v>
      </c>
      <c r="H30" s="21" t="s">
        <v>14</v>
      </c>
      <c r="I30" s="15" t="s">
        <v>14</v>
      </c>
      <c r="J30" s="21">
        <v>7</v>
      </c>
      <c r="K30" s="15" t="s">
        <v>14</v>
      </c>
      <c r="L30" s="15" t="s">
        <v>14</v>
      </c>
      <c r="M30" s="15" t="s">
        <v>14</v>
      </c>
    </row>
    <row r="31" spans="1:15" s="29" customFormat="1" ht="13.9" customHeight="1" x14ac:dyDescent="0.2">
      <c r="A31" s="35" t="s">
        <v>73</v>
      </c>
      <c r="B31" s="21" t="s">
        <v>14</v>
      </c>
      <c r="C31" s="15" t="s">
        <v>14</v>
      </c>
      <c r="D31" s="21" t="s">
        <v>14</v>
      </c>
      <c r="E31" s="15" t="s">
        <v>14</v>
      </c>
      <c r="F31" s="21" t="s">
        <v>14</v>
      </c>
      <c r="G31" s="15" t="s">
        <v>14</v>
      </c>
      <c r="H31" s="21" t="s">
        <v>14</v>
      </c>
      <c r="I31" s="15" t="s">
        <v>14</v>
      </c>
      <c r="J31" s="15" t="s">
        <v>14</v>
      </c>
      <c r="K31" s="15" t="s">
        <v>14</v>
      </c>
      <c r="L31" s="21">
        <v>2</v>
      </c>
      <c r="M31" s="15" t="s">
        <v>14</v>
      </c>
    </row>
    <row r="32" spans="1:15" s="29" customFormat="1" ht="12" customHeight="1" x14ac:dyDescent="0.2">
      <c r="B32" s="21"/>
      <c r="C32" s="15"/>
      <c r="D32" s="21"/>
      <c r="E32" s="15"/>
      <c r="F32" s="21"/>
      <c r="G32" s="15"/>
      <c r="H32" s="21"/>
      <c r="I32" s="15"/>
      <c r="J32" s="21"/>
      <c r="K32" s="15"/>
      <c r="L32" s="21"/>
      <c r="M32" s="15"/>
    </row>
    <row r="33" spans="1:13" s="29" customFormat="1" ht="12" customHeight="1" x14ac:dyDescent="0.2">
      <c r="A33" s="29" t="s">
        <v>8</v>
      </c>
      <c r="B33" s="21"/>
      <c r="C33" s="15"/>
      <c r="D33" s="21"/>
      <c r="E33" s="15"/>
      <c r="F33" s="21"/>
      <c r="G33" s="15"/>
      <c r="H33" s="21"/>
      <c r="I33" s="15"/>
      <c r="J33" s="21"/>
      <c r="K33" s="15"/>
      <c r="L33" s="21"/>
      <c r="M33" s="15"/>
    </row>
    <row r="34" spans="1:13" s="108" customFormat="1" ht="10.5" customHeight="1" x14ac:dyDescent="0.2">
      <c r="A34" s="103" t="s">
        <v>48</v>
      </c>
    </row>
    <row r="35" spans="1:13" s="103" customFormat="1" ht="10.5" customHeight="1" x14ac:dyDescent="0.2">
      <c r="A35" s="103" t="s">
        <v>72</v>
      </c>
    </row>
    <row r="36" spans="1:13" s="29" customFormat="1" ht="10.5" customHeight="1" x14ac:dyDescent="0.2">
      <c r="A36" s="103" t="s">
        <v>71</v>
      </c>
      <c r="B36" s="32"/>
      <c r="C36" s="32"/>
      <c r="D36" s="32"/>
      <c r="E36" s="32"/>
      <c r="F36" s="32"/>
      <c r="G36" s="32"/>
      <c r="H36" s="32"/>
      <c r="I36" s="32"/>
    </row>
    <row r="37" spans="1:13" s="103" customFormat="1" ht="11.25" customHeight="1" x14ac:dyDescent="0.2">
      <c r="A37" s="107" t="s">
        <v>70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</row>
    <row r="38" spans="1:13" s="103" customFormat="1" ht="11.25" customHeight="1" x14ac:dyDescent="0.2">
      <c r="A38" s="152" t="s">
        <v>69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</row>
    <row r="39" spans="1:13" ht="10.5" customHeight="1" x14ac:dyDescent="0.2">
      <c r="A39" s="102" t="s">
        <v>16</v>
      </c>
      <c r="F39" s="103"/>
      <c r="G39" s="103"/>
      <c r="H39" s="30"/>
      <c r="J39" s="1"/>
      <c r="K39" s="1"/>
      <c r="L39" s="1"/>
      <c r="M39" s="1"/>
    </row>
    <row r="40" spans="1:13" ht="10.5" customHeight="1" x14ac:dyDescent="0.2">
      <c r="A40" s="103" t="s">
        <v>6</v>
      </c>
      <c r="F40" s="103"/>
      <c r="G40" s="103"/>
      <c r="H40" s="103"/>
      <c r="J40" s="1"/>
      <c r="K40" s="1"/>
      <c r="L40" s="1"/>
      <c r="M40" s="1"/>
    </row>
  </sheetData>
  <mergeCells count="12">
    <mergeCell ref="J6:K6"/>
    <mergeCell ref="H6:I6"/>
    <mergeCell ref="A38:M38"/>
    <mergeCell ref="A6:A7"/>
    <mergeCell ref="B6:C6"/>
    <mergeCell ref="D6:E6"/>
    <mergeCell ref="F6:G6"/>
    <mergeCell ref="L6:M6"/>
    <mergeCell ref="B25:M25"/>
    <mergeCell ref="B20:M20"/>
    <mergeCell ref="B13:M13"/>
    <mergeCell ref="B8:M8"/>
  </mergeCells>
  <pageMargins left="0.39370078740157483" right="0.35433070866141736" top="0.98425196850393704" bottom="0.86614173228346458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07_09_2013</vt:lpstr>
      <vt:lpstr>07_09_2014</vt:lpstr>
      <vt:lpstr>07_09_2015</vt:lpstr>
      <vt:lpstr>07_09_2016</vt:lpstr>
      <vt:lpstr>07_09_2017</vt:lpstr>
      <vt:lpstr>07_09_2018</vt:lpstr>
      <vt:lpstr>07_09_2020</vt:lpstr>
      <vt:lpstr>07_09_2021</vt:lpstr>
      <vt:lpstr>07_09_2022</vt:lpstr>
      <vt:lpstr>07_09_2022-2023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7.9  Art der Karies-Prophylaxemaßnahmen und Anteil der erreichten Kinder in der Gruppenprophylaxe in Sachsen nach Einrichtungstyp sowie Anzahl der Informationsveranstaltungen</dc:title>
  <dc:subject>Gesundheitsberichterstattung</dc:subject>
  <dc:creator>Statistisches Landesamt des Freistaates Sachsen</dc:creator>
  <cp:keywords>Zahngesundheit Karies-Prophylaxemaßnahmen Gruppenprophylaxe Fluridierung</cp:keywords>
  <dc:description/>
  <cp:lastModifiedBy>Statistisches Landesamt des Freistaates Sachsen</cp:lastModifiedBy>
  <cp:lastPrinted>2018-03-16T09:50:21Z</cp:lastPrinted>
  <dcterms:created xsi:type="dcterms:W3CDTF">2000-08-16T06:41:13Z</dcterms:created>
  <dcterms:modified xsi:type="dcterms:W3CDTF">2024-03-06T07:07:52Z</dcterms:modified>
  <cp:category>Internettabellen</cp:category>
  <cp:contentStatus>nicht barrierefrei</cp:contentStatus>
</cp:coreProperties>
</file>